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hernovayaIS\Documents\ПРОГРАММЫ\ОТЧЕТ\Квартальный отчет\2022\На 01.04.2022\"/>
    </mc:Choice>
  </mc:AlternateContent>
  <bookViews>
    <workbookView xWindow="0" yWindow="0" windowWidth="23040" windowHeight="10845"/>
  </bookViews>
  <sheets>
    <sheet name="Лист1" sheetId="1" r:id="rId1"/>
  </sheets>
  <externalReferences>
    <externalReference r:id="rId2"/>
  </externalReferences>
  <definedNames>
    <definedName name="_xlnm.Print_Area" localSheetId="0">Лист1!$A$1:$F$151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21" i="1" l="1"/>
  <c r="E150" i="1"/>
  <c r="E133" i="1"/>
  <c r="H5" i="1" l="1"/>
  <c r="I5" i="1"/>
  <c r="G5" i="1"/>
  <c r="J107" i="1"/>
  <c r="E9" i="1"/>
  <c r="E12" i="1"/>
  <c r="E13" i="1"/>
  <c r="E14" i="1"/>
  <c r="E8" i="1"/>
  <c r="J147" i="1" l="1"/>
  <c r="E148" i="1"/>
  <c r="E149" i="1"/>
  <c r="E147" i="1"/>
  <c r="E28" i="1" l="1"/>
  <c r="E116" i="1" l="1"/>
  <c r="E117" i="1"/>
  <c r="E118" i="1"/>
  <c r="B76" i="1"/>
  <c r="B77" i="1"/>
  <c r="B78" i="1"/>
  <c r="B79" i="1"/>
  <c r="B80" i="1"/>
  <c r="B81" i="1"/>
  <c r="B82" i="1"/>
  <c r="B83" i="1"/>
  <c r="B84" i="1"/>
  <c r="E111" i="1"/>
  <c r="E58" i="1"/>
  <c r="E59" i="1" l="1"/>
  <c r="E124" i="1"/>
  <c r="E123" i="1"/>
  <c r="J130" i="1" l="1"/>
  <c r="J16" i="1"/>
  <c r="J120" i="1" l="1"/>
  <c r="J37" i="1"/>
  <c r="E42" i="1"/>
  <c r="E43" i="1"/>
  <c r="J87" i="1" l="1"/>
  <c r="J46" i="1" l="1"/>
  <c r="E77" i="1" l="1"/>
  <c r="E76" i="1"/>
  <c r="E78" i="1"/>
  <c r="E18" i="1" l="1"/>
  <c r="E53" i="1" l="1"/>
  <c r="E7" i="1" l="1"/>
  <c r="E88" i="1" l="1"/>
  <c r="E62" i="1" l="1"/>
  <c r="E61" i="1" l="1"/>
  <c r="E87" i="1" l="1"/>
  <c r="J8" i="1" l="1"/>
  <c r="E89" i="1" l="1"/>
  <c r="E90" i="1"/>
  <c r="E91" i="1" s="1"/>
  <c r="E29" i="1" l="1"/>
  <c r="E50" i="1" l="1"/>
  <c r="E67" i="1" l="1"/>
  <c r="E34" i="1" l="1"/>
  <c r="E32" i="1"/>
  <c r="E35" i="1" l="1"/>
  <c r="J138" i="1" l="1"/>
  <c r="J113" i="1"/>
  <c r="J100" i="1"/>
  <c r="J93" i="1"/>
  <c r="J79" i="1"/>
  <c r="J67" i="1"/>
  <c r="J61" i="1"/>
  <c r="J57" i="1"/>
  <c r="J52" i="1"/>
  <c r="J32" i="1"/>
  <c r="J25" i="1"/>
  <c r="J21" i="1"/>
  <c r="J5" i="1" l="1"/>
  <c r="E47" i="1"/>
  <c r="E139" i="1" l="1"/>
  <c r="E140" i="1"/>
  <c r="E141" i="1"/>
  <c r="E142" i="1"/>
  <c r="E143" i="1"/>
  <c r="E144" i="1"/>
  <c r="E138" i="1"/>
  <c r="E145" i="1" l="1"/>
  <c r="E100" i="1"/>
  <c r="E102" i="1"/>
  <c r="E131" i="1" l="1"/>
  <c r="E130" i="1"/>
  <c r="E132" i="1"/>
  <c r="E134" i="1"/>
  <c r="E135" i="1"/>
  <c r="E136" i="1" l="1"/>
  <c r="E48" i="1"/>
  <c r="E125" i="1" l="1"/>
  <c r="E126" i="1"/>
  <c r="E122" i="1"/>
  <c r="E128" i="1" l="1"/>
  <c r="E17" i="1"/>
  <c r="E19" i="1" s="1"/>
  <c r="E79" i="1" l="1"/>
  <c r="E101" i="1" l="1"/>
  <c r="E105" i="1" s="1"/>
  <c r="E94" i="1"/>
  <c r="E96" i="1"/>
  <c r="E93" i="1"/>
  <c r="E82" i="1"/>
  <c r="E83" i="1"/>
  <c r="E84" i="1"/>
  <c r="E80" i="1"/>
  <c r="E72" i="1"/>
  <c r="E73" i="1"/>
  <c r="E69" i="1"/>
  <c r="E70" i="1"/>
  <c r="E71" i="1"/>
  <c r="E68" i="1"/>
  <c r="E64" i="1"/>
  <c r="E63" i="1"/>
  <c r="E54" i="1"/>
  <c r="E55" i="1" s="1"/>
  <c r="E49" i="1"/>
  <c r="E46" i="1"/>
  <c r="E38" i="1"/>
  <c r="E39" i="1"/>
  <c r="E40" i="1"/>
  <c r="E41" i="1"/>
  <c r="E26" i="1"/>
  <c r="E27" i="1"/>
  <c r="E22" i="1"/>
  <c r="E23" i="1"/>
  <c r="E21" i="1"/>
  <c r="E11" i="1"/>
  <c r="E10" i="1"/>
  <c r="E113" i="1"/>
  <c r="E115" i="1"/>
  <c r="E114" i="1"/>
  <c r="E85" i="1" l="1"/>
  <c r="E30" i="1"/>
  <c r="E15" i="1"/>
  <c r="E119" i="1"/>
  <c r="E44" i="1"/>
  <c r="E24" i="1"/>
  <c r="E51" i="1"/>
  <c r="E98" i="1"/>
  <c r="E65" i="1"/>
  <c r="E74" i="1"/>
  <c r="E151" i="1" l="1"/>
</calcChain>
</file>

<file path=xl/sharedStrings.xml><?xml version="1.0" encoding="utf-8"?>
<sst xmlns="http://schemas.openxmlformats.org/spreadsheetml/2006/main" count="148" uniqueCount="140">
  <si>
    <t>№ п/п</t>
  </si>
  <si>
    <t>Показатели</t>
  </si>
  <si>
    <t>% достижения</t>
  </si>
  <si>
    <t>Развитие образования</t>
  </si>
  <si>
    <t>Социальное и демографическое развитие</t>
  </si>
  <si>
    <t>Культурное пространство города Пыть-Яха</t>
  </si>
  <si>
    <t>Развитие физической культуры и спорта в городе Пыть-Яхе</t>
  </si>
  <si>
    <t>Уровень обеспеченности населения спортивными сооружениями исходя из единовременной пропускной способности объектов спорта, %</t>
  </si>
  <si>
    <t>Поддержка занятости населения в городе Пыть-Яхе</t>
  </si>
  <si>
    <t>Доля инвалидов, трудоустроенных в организации муниципального сектора экономики, к общему числу трудоустроенных инвалидов (на конец года), %</t>
  </si>
  <si>
    <t>Развитие агропромышленного комплекса в городе Пыть-Яхе</t>
  </si>
  <si>
    <t>Уровень обеспеченности собственной продукцией населения города Пыть-Яха от норматива потребления продукции, %. Показатель достигается по итогам года:</t>
  </si>
  <si>
    <t>- мясо и мясопродукты (в пересчете на мясо)</t>
  </si>
  <si>
    <t>- молоко и молокопродукты (в пересчете на молоко)</t>
  </si>
  <si>
    <t>Развитие жилищной сферы</t>
  </si>
  <si>
    <t>Общий объем ввода жилья, тыс. кв.м. в год</t>
  </si>
  <si>
    <t>Обратный показатель.</t>
  </si>
  <si>
    <t>Количество семей, улучшивших жилищные условия, тыс. семей</t>
  </si>
  <si>
    <t>Жилищно-коммунальный комплекс и городская среда</t>
  </si>
  <si>
    <t xml:space="preserve">Доля населения муниципального образования городской округ город Пыть-Ях, обеспеченного качественной питьевой водой из систем централизованного водоснабжения, % </t>
  </si>
  <si>
    <t>Профилактика правонарушений в городе Пыть-Яхе</t>
  </si>
  <si>
    <t>Укрепление межнационального и межконфессионального согласия, профилактика экстремизма</t>
  </si>
  <si>
    <t xml:space="preserve">Доля граждан, положительно оценивающих состояние межнациональных отношений в муниципальном образовании городской округ город Пыть-Ях, в общем количестве граждан, % </t>
  </si>
  <si>
    <t>Количество участников мероприятий, направленных на укрепление общероссийского гражданского единства, тыс. человек</t>
  </si>
  <si>
    <t>Доля обеспеченности средствами антитеррористической защищенности объектов, находящихся в ведении муниципального образования (%)</t>
  </si>
  <si>
    <t>Безопасность жизнедеятельности</t>
  </si>
  <si>
    <t>Развитие экономического потенциала города Пыть-Яха</t>
  </si>
  <si>
    <t xml:space="preserve">Доля потребительских споров, разрешенных в досудебном и внесудебном порядке, в общем количестве споров с участием потребителей, % </t>
  </si>
  <si>
    <t>Цифровое развитие города Пыть-Яха</t>
  </si>
  <si>
    <t>Разработка и информационно-техническая поддержка официальных сайтов администрации города Пыть-Яха и Думы города Пыть-Яха (шт.)</t>
  </si>
  <si>
    <t>Приобретение и (или) сопровождение программного обеспечения в соответствующем году (шт.)</t>
  </si>
  <si>
    <t>Средний срок простоя государственных и муниципальных систем в результате компьютерных атак (час)</t>
  </si>
  <si>
    <t>Доля модернизации и обеспечения оборудованием (%)</t>
  </si>
  <si>
    <t>Современная транспортная система города Пыть-Яха</t>
  </si>
  <si>
    <t>Управление муниципальными финансами в городе Пыть-Яхе</t>
  </si>
  <si>
    <t>Развитие гражданского общества в городе Пыть-Яхе</t>
  </si>
  <si>
    <t>Количество социально значимых проектов социально ориентированных некоммерческих организаций (ед.)</t>
  </si>
  <si>
    <t>Объем информационной поддержки проектов социально ориентированных некоммерческих организаций, получивших поддержку за счет средств бюджета города Пыть-Яха на оказание социально значимых услуг и реализацию социально значимых программ (проектов) (ед.)</t>
  </si>
  <si>
    <t>Доля информационных сообщений в средствах массовой информации, отражающих деятельность органов местного самоуправления города Пыть-Яха (%)</t>
  </si>
  <si>
    <t>Управление муниципальным имуществом</t>
  </si>
  <si>
    <t>Обеспечение содержания и эксплуатации муниципального имущества (%)</t>
  </si>
  <si>
    <t>Развитие муниципальной службы в городе Пыть-Яхе</t>
  </si>
  <si>
    <t>Содержание городских территорий, озеленение и благоустройство</t>
  </si>
  <si>
    <t>Примечание</t>
  </si>
  <si>
    <t xml:space="preserve">Средний процент достижения целевых показателей в целом по всем программам </t>
  </si>
  <si>
    <t>Соблюдение ограничений по предельному размеру резервного фонда Администрации города, установленного Бюджетным Кодексом Российской Федерации, да/нет</t>
  </si>
  <si>
    <t>да</t>
  </si>
  <si>
    <t>Стоимостная доля закупаемого и (или) арендуемого исполнительными органами муниципального образования, отечественного программного обеспечения (%)</t>
  </si>
  <si>
    <t>Приложение №2</t>
  </si>
  <si>
    <t>Целевые показатели муниципальных программ</t>
  </si>
  <si>
    <t>более 50</t>
  </si>
  <si>
    <t>менее 50</t>
  </si>
  <si>
    <t>достигнуто 100</t>
  </si>
  <si>
    <t>Удельный вес неиспользуемого недвижимого имущества в общем количестве   недвижимого имущества муниципального образования, в %</t>
  </si>
  <si>
    <t>Количество специалистов, прошедших повышение квалификации на базе Центров непрерывного образования (человек)</t>
  </si>
  <si>
    <t xml:space="preserve">Экологическая безопасность </t>
  </si>
  <si>
    <t>Количество выставочно-ярмарочных мероприятий, ед.</t>
  </si>
  <si>
    <t>Показатель рассчитывается по итогам года</t>
  </si>
  <si>
    <t>&gt;75</t>
  </si>
  <si>
    <t>Показатель обратный</t>
  </si>
  <si>
    <t>Количество животных без владельцев, прошедших отлов, транспортировку, регистрацию, учет, содержание, лечение (вакцинацию)</t>
  </si>
  <si>
    <t>Производство (реализация) мяса (скот на убой) в живом весе (КРС и свиньи), тн.</t>
  </si>
  <si>
    <t>Производство молока в хозяйствах всех категорий, тн.</t>
  </si>
  <si>
    <t>Число посещений культурных мероприятий (тыс. единиц)</t>
  </si>
  <si>
    <t>Общая площадь жилых помещений, приходящихся в среднем на 1 жителя, кв. м</t>
  </si>
  <si>
    <t>Количество квадратных метров расселенного аварийного жилищного фонда, тыс. кв.</t>
  </si>
  <si>
    <t>Количество семей, расселенных из аварийного жилищного фонда, семей</t>
  </si>
  <si>
    <t>Качество городской среды, %</t>
  </si>
  <si>
    <t>План на 2022 год</t>
  </si>
  <si>
    <t>Факт на 01.04.2022</t>
  </si>
  <si>
    <t xml:space="preserve">Определяется по информации, представленной Департаментом общественных и внешних связей Ханты-Мансийского автономного округа – Югры, на основании результатов социологического исследования «О состоянии межнациональных и межконфессиональных отношений в Ханты-Мансийском автономном округе – Югре. </t>
  </si>
  <si>
    <t>Численность участников мероприятий, направленных на этнокультурное развитие народов России, проживающих в муниципальном образовании городской округ город Пыть-Ях, тыс. человек</t>
  </si>
  <si>
    <t>Доля объектов недвижимого имущества, на которые зарегистрировано право собственности, в общем количестве объектов недвижимости, находящихся в муниципальной собственности, за исключением земельных участков, %</t>
  </si>
  <si>
    <t>Доля предоставленного субъектами малого и среднего предпринимательства недвижимого имущества, свободного от прав третьих лиц, включенного в перечень, формируемый м.о г. Пыть-Ях, в общем количестве муниципального имущества, свободного от прав третьих лиц, включенного в такой перечень, %</t>
  </si>
  <si>
    <t>Доля предоставленного социально ориентированным некоммерческим организациям недвижимого имущества, свободного от прав третьих лиц, включенного в перечень, формируемый м.о г. Пыть-Ях, в общем количестве муниципального имущества, свободного от прав третьих лиц, включенного в такой перечень, %</t>
  </si>
  <si>
    <t>Увеличение количества сформированных земельных участков</t>
  </si>
  <si>
    <t>Обеспечение имущественной основы деятельности органов местного самоуправления, ед</t>
  </si>
  <si>
    <t>Общая распространенность наркомании (на 100 тыс. населения), ед.</t>
  </si>
  <si>
    <t xml:space="preserve">Уровень преступности на улицах и общественных местах (чмсло зарегистрированных преступлений на 100 тыс. человек населения), ед </t>
  </si>
  <si>
    <t>Отношение объема муниципального долга городского округа к общему объему доходов бюджета города</t>
  </si>
  <si>
    <t>&lt; 50%</t>
  </si>
  <si>
    <t>Показатель определяется как отношение муниципального долга на отчетную дату к доходам бюджета без учета безвозмездных поступлений, в %</t>
  </si>
  <si>
    <t>Предельный объем расходов на обслуживание муниципального долга</t>
  </si>
  <si>
    <t xml:space="preserve">Объем расходов на обслуживание муниципального долга к расходам бюджета муниципального образования без учета субвенций, в % </t>
  </si>
  <si>
    <t>&lt; 5%</t>
  </si>
  <si>
    <t>Соблюдение условий в части иным образом зарезервированных бюджетных ассигнований, в целях распределения их между главными распорядителями бюджетных средств, да/нет</t>
  </si>
  <si>
    <t>Доля граждан, трудоустроенных в организациях муниципального сектора экономики к общему числу трудоустроенных граждан (на конец года), %</t>
  </si>
  <si>
    <t>Численность пострадавших в результате несчастных случаев на производстве с утратой трудоспособности на 1 рабочий день и более, человек.</t>
  </si>
  <si>
    <t>Доля граждан, занимающихся добровольческой (волонтерской) деятельностью (%)</t>
  </si>
  <si>
    <t>Количество форм непосредственного осуществления местного самоуправления и участия населения в осуществлении местного самоуправления в городе Пыть-Яхе и случаев их применения (ед.)</t>
  </si>
  <si>
    <t>Количество инициативных проектов, реализованных из местного бюджета с привлечением инициативных платежей (ед.)</t>
  </si>
  <si>
    <t>Доля наружных источников противопожарного водоснабжения находящихся в исправном состоянии, %.</t>
  </si>
  <si>
    <t>Доля прочищенных и обновленных минерализованных полос и противопожарных разрывов на 100 %</t>
  </si>
  <si>
    <t>Обеспеченность готовности к реагированию на угрозу или возникновение чрезвычайных ситуаций, эффективности взаимодействия привлекаемых служб и средств для предупреждения и ликвидации чрезвычайных ситуаций на территории городского округа на 100 %.</t>
  </si>
  <si>
    <t>Доля граждан, обеспеченных мерами социальной поддержки, от численности граждан, имеющих право на их получение и обратившихся за их получением, %</t>
  </si>
  <si>
    <t>Доля реализованных мероприятий по укреплению общественного здоровья населения города Пыть-Яха, %</t>
  </si>
  <si>
    <t>Доля граждан, систематически занимающихся физической культурой и спортом, %</t>
  </si>
  <si>
    <t>Доля негосударственных, в том числе некоммерческих, организаций, предоставляющих услуги в сфере физической культуры и спорта, в общем числе организаций, предоставляющих услуги в сфере физической культуры и спорта (%)</t>
  </si>
  <si>
    <t>Доля доступных для инвалидов и других маломобильных групп населения объектов физической культуры и спорта в общем количестве объектов физической культуры и спорта (%)</t>
  </si>
  <si>
    <t>Объем пассажирских перевозок автомобильным транспортом в внутригородском сообщении, тыс. чел</t>
  </si>
  <si>
    <t>Прирост протяженности автомобильных дорог общего пользования местного значения,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км</t>
  </si>
  <si>
    <t>Доля автомобильных дорог общего пользования местного значения, соответствующих нормативным требованиям, %</t>
  </si>
  <si>
    <t>Количество погибших в дорожно-транспортных происшествиях (чел./100тыс. чел)</t>
  </si>
  <si>
    <t>Доля объектов транспортной инфраструктуры, доступных для инвалидов и других маломобильных групп населения, в общем количестве объектов транспортной инфраструктуры, %</t>
  </si>
  <si>
    <t>Устойчивое развитие коренных малочисленных народов Севера</t>
  </si>
  <si>
    <t>Количество участников мероприятий, направленных на сохранение культуры и традиций коренных малочисленных народов Севера, человек (ежегодно)</t>
  </si>
  <si>
    <t>Доля граждан из числа коренных малочисленных народов Севера, удовлетворённых качеством реализуемых мероприятий, направленных на поддержку социального развития коренных малочисленных народов, в общем количестве опрошенных лиц, относящихся к коренных малочисленных народов Севера, %</t>
  </si>
  <si>
    <t>Количество мероприятий, направленных на создание комфортной туристской информационной среды, единиц (ежегодно)</t>
  </si>
  <si>
    <t xml:space="preserve">Темп роста (индекс роста) физического объема инвестиций в основной капитал, за исключением инвестиций инфраструктурных монополий (федеральные проекты) и бюджетных ассигнований федерального бюджета, % к базовому году </t>
  </si>
  <si>
    <t>Численность занятых в сфере малого и среднего предпринимательства, включая индивидуальных предпринимателей и самозанятых, тыс.чел.</t>
  </si>
  <si>
    <t>Увеличение количества проведенных мероприятий по правовому просвещению и информированию в сфере защиты прав потребителей, ед.</t>
  </si>
  <si>
    <t>Доля муниципальных служащих, лиц, замещающих муниципальные должности и лиц, включенных в кадровый резерв и резерв управленческих кадров, прошедших обучение по программам дополнительного профессионального образования, от потребности, определенной муниципальным образованием, %</t>
  </si>
  <si>
    <t>Доля лиц, назначенных на должности из кадрового резерва, резерва управленческих кадров, по результатам конкурса на замещение вакантных должностей муниципальной службы, от общего количества назначений на вакантные должности, %</t>
  </si>
  <si>
    <t>Доля муниципальных служащих, соблюдающих ограничения и запреты, требования к служебному поведению, %</t>
  </si>
  <si>
    <t>Доля освоенных денежных средств на материально-техническое и организационное обеспечение деятельности органов местного самоуправления города Пыть-Яха и муниципальных учреждений города, %</t>
  </si>
  <si>
    <t>Уровень выполнения договорных обязательств по материально-техническому и организационному обеспечению деятельности органов местного самоуправления города Пыть-Яха и муниципальных учреждений города, %</t>
  </si>
  <si>
    <t>Количество совершаемых органами ЗАГС юридически значимых действий, ед.</t>
  </si>
  <si>
    <t>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 %</t>
  </si>
  <si>
    <t>Доступность дошкольного образования для детей в возрасте от 1,5 до 3 лет, %</t>
  </si>
  <si>
    <t>Доля детей в возрасте от 5 до 18 лет, охваченных дополнительным образованием, %</t>
  </si>
  <si>
    <t>Общая численность граждан, вовлеченных центрами (сообществами, объединениями) поддержки добровольчества (волонтерства) на базе образовательных организаций, некоммерческих организаций, муниципальных учреждений в добровольческую (волонтерскую) деятельность, млн. человек</t>
  </si>
  <si>
    <t>Доля муниципальных общеобразовательных организаций, соответствующих современным требованиям обучения, в общем количестве муниципальных общеобразовательных организаций, %</t>
  </si>
  <si>
    <t>Доля обучающихся,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информационно-сервисной платформе цифровой образовательной среды, %</t>
  </si>
  <si>
    <t>Доля обучающихся в муниципальных общеобразовательных организациях, занимающихся во вторую смену, в общей численности обучающихся в муниципальных общеобразовательных организациях (%)</t>
  </si>
  <si>
    <t>Отношение среднего балла единого государственного экзамена (далее - ЕГЭ) (в расчете на 1 предмет) в 10% общеобразовательных организаций с лучшими результатами ЕГЭ к среднему баллу ЕГЭ (в расчете на 1 предмет) в 10% общеобразовательных организаций с худшими результатами ЕГЭ (раз)</t>
  </si>
  <si>
    <t>Доля освещенных улиц в общей протяженности уличной сети города, ежегодно,  %</t>
  </si>
  <si>
    <t>Площадь содержания  лесов и зеленых насаждений на территории городского округа, ежегодно, га</t>
  </si>
  <si>
    <t>Площадь содержания городского кладбища, ежегодно, м2</t>
  </si>
  <si>
    <t>Количество выполненных мероприятий по обустройству мест массового отдыха жителей (праздничное, новогоднее оформление территорий), ежегодно, ед</t>
  </si>
  <si>
    <t>Площадь территорий города, убираемых механизированным и ручным способом, ежегодно, м2</t>
  </si>
  <si>
    <t>Содержание, текущий ремонт и обслуживание объектов благоустройства    (городской фонтан, детские игровые (спортивные) комплексы, площадки) ежегодно, ед.</t>
  </si>
  <si>
    <t>Участие в региональных конкурсах благоустройства территорий и реализация местных проектов инициативного бюджетирования,  ед.</t>
  </si>
  <si>
    <t>Доля доступных для инвалидов и других маломобильных групп населения объектов культуры в общем количестве объектов культуры (%)</t>
  </si>
  <si>
    <t xml:space="preserve">Обратный показатель. </t>
  </si>
  <si>
    <t>Количество обученных специалистов, уполномоченных решать задачи в сфере ГО и ЧС, чел.</t>
  </si>
  <si>
    <t>Количество изготовленных, приобретенных и распространенных     памяток, брошюр, плакатов, шт.</t>
  </si>
  <si>
    <t>Количество размещенной в средствах массовой информации аудио, видео и печатной информации по обучению населения в сфере защиты населения и территории от угроз природного и техногенного характера, шт.</t>
  </si>
  <si>
    <t>Изготовление и установка информационных знаков по безопасности на водных объектах, шт</t>
  </si>
  <si>
    <t>Показатель определяется по итогам года</t>
  </si>
  <si>
    <r>
      <t xml:space="preserve">                                                                         </t>
    </r>
    <r>
      <rPr>
        <sz val="14"/>
        <color theme="1"/>
        <rFont val="Times New Roman"/>
        <family val="1"/>
        <charset val="204"/>
      </rPr>
      <t>Пояснительная записка 
                                                                 по итогам 1 квартала 2022 года
         В течение 1 квартала 2022 года в городе осуществляли реализацию 21 муниципальная программа.</t>
    </r>
    <r>
      <rPr>
        <sz val="14"/>
        <color rgb="FFFF0000"/>
        <rFont val="Times New Roman"/>
        <family val="1"/>
        <charset val="204"/>
      </rPr>
      <t xml:space="preserve">
         </t>
    </r>
    <r>
      <rPr>
        <sz val="14"/>
        <color theme="1"/>
        <rFont val="Times New Roman"/>
        <family val="1"/>
        <charset val="204"/>
      </rPr>
      <t>Исполнение по муниципальным программам за отчетный период за счет бюджетных средств составило</t>
    </r>
    <r>
      <rPr>
        <sz val="14"/>
        <color rgb="FFFF0000"/>
        <rFont val="Times New Roman"/>
        <family val="1"/>
        <charset val="204"/>
      </rPr>
      <t xml:space="preserve"> </t>
    </r>
    <r>
      <rPr>
        <sz val="14"/>
        <color theme="1"/>
        <rFont val="Times New Roman"/>
        <family val="1"/>
        <charset val="204"/>
      </rPr>
      <t>732 640 тысяч рублей,</t>
    </r>
    <r>
      <rPr>
        <sz val="14"/>
        <color rgb="FFFF0000"/>
        <rFont val="Times New Roman"/>
        <family val="1"/>
        <charset val="204"/>
      </rPr>
      <t xml:space="preserve"> </t>
    </r>
    <r>
      <rPr>
        <sz val="14"/>
        <color theme="1"/>
        <rFont val="Times New Roman"/>
        <family val="1"/>
        <charset val="204"/>
      </rPr>
      <t>что составляет:</t>
    </r>
    <r>
      <rPr>
        <sz val="14"/>
        <color rgb="FFFF0000"/>
        <rFont val="Times New Roman"/>
        <family val="1"/>
        <charset val="204"/>
      </rPr>
      <t xml:space="preserve">
</t>
    </r>
    <r>
      <rPr>
        <sz val="14"/>
        <color theme="1"/>
        <rFont val="Times New Roman"/>
        <family val="1"/>
        <charset val="204"/>
      </rPr>
      <t>- 17,4% - к плану по бюджету на 2022 год;</t>
    </r>
    <r>
      <rPr>
        <sz val="14"/>
        <color rgb="FFFF0000"/>
        <rFont val="Times New Roman"/>
        <family val="1"/>
        <charset val="204"/>
      </rPr>
      <t xml:space="preserve">
</t>
    </r>
    <r>
      <rPr>
        <sz val="14"/>
        <color theme="1"/>
        <rFont val="Times New Roman"/>
        <family val="1"/>
        <charset val="204"/>
      </rPr>
      <t>- 92,4% - к общей сумме поступивших средств из федерального, окружного бюджетов в 2022 году, местному бюджету по состоянию на 01.04.2022 года.</t>
    </r>
    <r>
      <rPr>
        <sz val="14"/>
        <color rgb="FFFF0000"/>
        <rFont val="Times New Roman"/>
        <family val="1"/>
        <charset val="204"/>
      </rPr>
      <t xml:space="preserve">
</t>
    </r>
    <r>
      <rPr>
        <sz val="14"/>
        <color theme="1"/>
        <rFont val="Times New Roman"/>
        <family val="1"/>
        <charset val="204"/>
      </rPr>
      <t>Из 21 муниципальной программы:
Исполнение ниже 20% к плану по бюджету по 15 программам (соц. и демографическое развитие, спорт,поддержка занятости, АПК, жилищная сфера, ЖКК, межконфессиональное согласие, безопасность жизнедеятельности, экология, развитие экономического потенциала, цифровое развитие, управление муниципальными финансами, развите гражданского общества, управление имуществом, развитие коренных малочисленных народов севера).</t>
    </r>
    <r>
      <rPr>
        <sz val="14"/>
        <color rgb="FFFF0000"/>
        <rFont val="Times New Roman"/>
        <family val="1"/>
        <charset val="204"/>
      </rPr>
      <t xml:space="preserve">
</t>
    </r>
    <r>
      <rPr>
        <sz val="14"/>
        <color theme="1"/>
        <rFont val="Times New Roman"/>
        <family val="1"/>
        <charset val="204"/>
      </rPr>
      <t>Оценка степени достижения целевых показателей проведена по 102 показателям:
­ по 31 показателям достигнуто запланированное годовое значение;
­ по 11 показателям фактическое значение составляет 50% и выше;
­ по 60 показателям фактическое значение составляет менее 50%. 
 Средний процент достижения целевых показателей в целом по всем программам составляет 52,4% к плану.</t>
    </r>
    <r>
      <rPr>
        <sz val="14"/>
        <color rgb="FFFF0000"/>
        <rFont val="Times New Roman"/>
        <family val="1"/>
        <charset val="204"/>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</si>
</sst>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Red]0.0"/>
    <numFmt numFmtId="166" formatCode="0.0%"/>
  </numFmts>
  <fonts count="16" x14ac:knownFonts="1">
    <font>
      <sz val="11"/>
      <color theme="1"/>
      <name val="Calibri"/>
      <family val="2"/>
      <charset val="204"/>
      <scheme val="minor"/>
    </font>
    <font>
      <sz val="12"/>
      <color rgb="FFFF0000"/>
      <name val="Times New Roman"/>
      <family val="1"/>
      <charset val="204"/>
    </font>
    <font>
      <sz val="14"/>
      <color theme="1"/>
      <name val="Times New Roman"/>
      <family val="1"/>
      <charset val="204"/>
    </font>
    <font>
      <sz val="12"/>
      <name val="Times New Roman"/>
      <family val="1"/>
      <charset val="204"/>
    </font>
    <font>
      <sz val="11"/>
      <name val="Calibri"/>
      <family val="2"/>
      <charset val="204"/>
      <scheme val="minor"/>
    </font>
    <font>
      <sz val="11"/>
      <color rgb="FFFF0000"/>
      <name val="Calibri"/>
      <family val="2"/>
      <charset val="204"/>
      <scheme val="minor"/>
    </font>
    <font>
      <b/>
      <sz val="14"/>
      <name val="Times New Roman"/>
      <family val="1"/>
      <charset val="204"/>
    </font>
    <font>
      <b/>
      <sz val="12"/>
      <name val="Times New Roman"/>
      <family val="1"/>
      <charset val="204"/>
    </font>
    <font>
      <sz val="14"/>
      <color rgb="FFFF0000"/>
      <name val="Times New Roman"/>
      <family val="1"/>
      <charset val="204"/>
    </font>
    <font>
      <b/>
      <sz val="14"/>
      <color rgb="FFFF0000"/>
      <name val="Times New Roman"/>
      <family val="1"/>
      <charset val="204"/>
    </font>
    <font>
      <sz val="12"/>
      <color theme="1"/>
      <name val="Times New Roman"/>
      <family val="1"/>
      <charset val="204"/>
    </font>
    <font>
      <b/>
      <sz val="14"/>
      <color theme="1"/>
      <name val="Times New Roman"/>
      <family val="1"/>
      <charset val="204"/>
    </font>
    <font>
      <b/>
      <sz val="12"/>
      <color theme="1"/>
      <name val="Times New Roman"/>
      <family val="1"/>
      <charset val="204"/>
    </font>
    <font>
      <b/>
      <sz val="16"/>
      <name val="Times New Roman"/>
      <family val="1"/>
      <charset val="204"/>
    </font>
    <font>
      <sz val="12"/>
      <color indexed="8"/>
      <name val="Times New Roman"/>
      <family val="1"/>
      <charset val="204"/>
    </font>
    <font>
      <sz val="14"/>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1">
    <xf numFmtId="0" fontId="0" fillId="0" borderId="0"/>
  </cellStyleXfs>
  <cellXfs count="67">
    <xf numFmtId="0" fontId="0" fillId="0" borderId="0" xfId="0"/>
    <xf numFmtId="0" fontId="0" fillId="0" borderId="0" xfId="0" applyFill="1" applyBorder="1" applyAlignment="1">
      <alignment horizontal="center" vertical="top"/>
    </xf>
    <xf numFmtId="0" fontId="0" fillId="0" borderId="0" xfId="0" applyFill="1" applyBorder="1" applyAlignment="1">
      <alignment vertical="top"/>
    </xf>
    <xf numFmtId="164" fontId="0" fillId="0" borderId="0" xfId="0" applyNumberFormat="1" applyFill="1" applyBorder="1" applyAlignment="1">
      <alignment vertical="top"/>
    </xf>
    <xf numFmtId="0" fontId="0" fillId="0" borderId="0" xfId="0" applyFill="1" applyBorder="1"/>
    <xf numFmtId="0" fontId="0" fillId="0" borderId="0" xfId="0" applyFill="1" applyBorder="1" applyAlignment="1">
      <alignment wrapText="1"/>
    </xf>
    <xf numFmtId="0" fontId="3" fillId="0" borderId="1" xfId="0" applyFont="1" applyFill="1" applyBorder="1" applyAlignment="1">
      <alignment horizontal="center" vertical="top" wrapText="1"/>
    </xf>
    <xf numFmtId="0" fontId="3" fillId="0" borderId="1" xfId="0" applyFont="1" applyFill="1" applyBorder="1" applyAlignment="1">
      <alignment horizontal="justify" vertical="top" wrapText="1"/>
    </xf>
    <xf numFmtId="0" fontId="1" fillId="0" borderId="1" xfId="0" applyFont="1" applyFill="1" applyBorder="1" applyAlignment="1">
      <alignment horizontal="justify" vertical="top" wrapText="1"/>
    </xf>
    <xf numFmtId="0" fontId="4" fillId="0" borderId="0" xfId="0" applyFont="1" applyFill="1" applyBorder="1"/>
    <xf numFmtId="0" fontId="2" fillId="0" borderId="0" xfId="0" applyFont="1" applyFill="1" applyBorder="1" applyAlignment="1">
      <alignment horizontal="right" vertical="top"/>
    </xf>
    <xf numFmtId="164" fontId="3" fillId="0" borderId="1" xfId="0" applyNumberFormat="1" applyFont="1" applyFill="1" applyBorder="1" applyAlignment="1">
      <alignment horizontal="center" vertical="top" wrapText="1"/>
    </xf>
    <xf numFmtId="164" fontId="7" fillId="0" borderId="1"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5" xfId="0" applyFont="1" applyFill="1" applyBorder="1" applyAlignment="1">
      <alignment horizontal="justify" vertical="top" wrapText="1"/>
    </xf>
    <xf numFmtId="164" fontId="3" fillId="0" borderId="5" xfId="0" applyNumberFormat="1" applyFont="1" applyFill="1" applyBorder="1" applyAlignment="1">
      <alignment horizontal="center" vertical="top" wrapText="1"/>
    </xf>
    <xf numFmtId="164" fontId="3" fillId="0" borderId="1" xfId="0" applyNumberFormat="1" applyFont="1" applyFill="1" applyBorder="1" applyAlignment="1">
      <alignment vertical="top" wrapText="1"/>
    </xf>
    <xf numFmtId="0" fontId="3" fillId="0" borderId="1" xfId="0" applyNumberFormat="1" applyFont="1" applyFill="1" applyBorder="1" applyAlignment="1">
      <alignment horizontal="center" vertical="top"/>
    </xf>
    <xf numFmtId="0" fontId="5" fillId="0" borderId="0" xfId="0" applyFont="1" applyFill="1" applyBorder="1" applyAlignment="1">
      <alignment horizontal="center" vertical="top"/>
    </xf>
    <xf numFmtId="0" fontId="5" fillId="0" borderId="0" xfId="0" applyFont="1" applyFill="1" applyBorder="1" applyAlignment="1">
      <alignment vertical="top"/>
    </xf>
    <xf numFmtId="164" fontId="5" fillId="0" borderId="0" xfId="0" applyNumberFormat="1" applyFont="1" applyFill="1" applyBorder="1" applyAlignment="1">
      <alignment vertical="top"/>
    </xf>
    <xf numFmtId="0" fontId="1" fillId="0" borderId="1" xfId="0" applyFont="1" applyFill="1" applyBorder="1" applyAlignment="1">
      <alignment horizontal="center" vertical="top" wrapText="1"/>
    </xf>
    <xf numFmtId="0" fontId="1" fillId="0" borderId="5" xfId="0" applyFont="1" applyFill="1" applyBorder="1" applyAlignment="1">
      <alignment horizontal="justify" vertical="top" wrapText="1"/>
    </xf>
    <xf numFmtId="0" fontId="5" fillId="0" borderId="1" xfId="0" applyFont="1" applyFill="1" applyBorder="1" applyAlignment="1">
      <alignment vertical="top"/>
    </xf>
    <xf numFmtId="0" fontId="9" fillId="0" borderId="1" xfId="0" applyFont="1" applyFill="1" applyBorder="1" applyAlignment="1">
      <alignment horizontal="center" vertical="top" wrapText="1"/>
    </xf>
    <xf numFmtId="0" fontId="9" fillId="0" borderId="1" xfId="0" applyFont="1" applyFill="1" applyBorder="1" applyAlignment="1">
      <alignment vertical="top" wrapText="1"/>
    </xf>
    <xf numFmtId="0" fontId="10" fillId="0" borderId="1" xfId="0" applyFont="1" applyFill="1" applyBorder="1" applyAlignment="1">
      <alignment horizontal="justify" vertical="top" wrapText="1"/>
    </xf>
    <xf numFmtId="0" fontId="10" fillId="0" borderId="1" xfId="0" applyFont="1" applyFill="1" applyBorder="1" applyAlignment="1">
      <alignment horizontal="center" vertical="top" wrapText="1"/>
    </xf>
    <xf numFmtId="164" fontId="10" fillId="0" borderId="1" xfId="0" applyNumberFormat="1" applyFont="1" applyFill="1" applyBorder="1" applyAlignment="1">
      <alignment horizontal="center" vertical="top" wrapText="1"/>
    </xf>
    <xf numFmtId="164" fontId="12" fillId="0" borderId="1" xfId="0" applyNumberFormat="1" applyFont="1" applyFill="1" applyBorder="1" applyAlignment="1">
      <alignment horizontal="center" vertical="top" wrapText="1"/>
    </xf>
    <xf numFmtId="164" fontId="6" fillId="0" borderId="1" xfId="0" applyNumberFormat="1" applyFont="1" applyFill="1" applyBorder="1" applyAlignment="1">
      <alignment horizontal="center" vertical="top" wrapText="1"/>
    </xf>
    <xf numFmtId="166" fontId="3" fillId="0" borderId="1" xfId="0" applyNumberFormat="1" applyFont="1" applyFill="1" applyBorder="1" applyAlignment="1">
      <alignment horizontal="center" vertical="top" wrapText="1"/>
    </xf>
    <xf numFmtId="0" fontId="3" fillId="0" borderId="1" xfId="0" applyFont="1" applyBorder="1" applyAlignment="1">
      <alignment horizontal="left" vertical="center" wrapText="1"/>
    </xf>
    <xf numFmtId="0" fontId="14" fillId="0" borderId="1" xfId="0" applyFont="1" applyFill="1" applyBorder="1" applyAlignment="1">
      <alignment horizontal="left" vertical="center" wrapText="1"/>
    </xf>
    <xf numFmtId="0" fontId="10" fillId="0" borderId="1" xfId="0" applyFont="1" applyFill="1" applyBorder="1" applyAlignment="1">
      <alignment horizontal="left" vertical="top" wrapText="1"/>
    </xf>
    <xf numFmtId="165" fontId="3" fillId="0" borderId="1" xfId="0" applyNumberFormat="1" applyFont="1" applyFill="1" applyBorder="1" applyAlignment="1">
      <alignment horizontal="center" vertical="top" wrapText="1"/>
    </xf>
    <xf numFmtId="2" fontId="3" fillId="0" borderId="5"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0" fontId="15" fillId="0" borderId="1" xfId="0"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164" fontId="11" fillId="0" borderId="1" xfId="0" applyNumberFormat="1" applyFont="1" applyFill="1" applyBorder="1" applyAlignment="1">
      <alignment horizontal="center" vertical="top" wrapText="1"/>
    </xf>
    <xf numFmtId="0" fontId="3" fillId="0" borderId="1" xfId="0" applyNumberFormat="1" applyFont="1" applyFill="1" applyBorder="1" applyAlignment="1">
      <alignment horizontal="center" vertical="top" wrapText="1"/>
    </xf>
    <xf numFmtId="0" fontId="13" fillId="0" borderId="6" xfId="0" applyFont="1" applyFill="1" applyBorder="1" applyAlignment="1">
      <alignment horizontal="center" vertical="center" wrapText="1"/>
    </xf>
    <xf numFmtId="0" fontId="6" fillId="0" borderId="1" xfId="0" applyFont="1" applyFill="1" applyBorder="1" applyAlignment="1">
      <alignment horizontal="center" vertical="top" wrapText="1"/>
    </xf>
    <xf numFmtId="0" fontId="11"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3" xfId="0" applyFont="1" applyFill="1" applyBorder="1" applyAlignment="1">
      <alignment horizontal="center" vertical="top" wrapText="1"/>
    </xf>
    <xf numFmtId="0" fontId="11" fillId="0" borderId="4" xfId="0" applyFont="1" applyFill="1" applyBorder="1" applyAlignment="1">
      <alignment horizontal="center" vertical="top" wrapText="1"/>
    </xf>
    <xf numFmtId="0" fontId="8" fillId="0" borderId="0" xfId="0" applyFont="1" applyFill="1" applyBorder="1" applyAlignment="1">
      <alignment horizontal="left" vertical="top" wrapText="1"/>
    </xf>
    <xf numFmtId="0" fontId="5" fillId="0" borderId="0" xfId="0" applyFont="1" applyFill="1" applyBorder="1" applyAlignment="1">
      <alignment horizontal="left" vertical="top"/>
    </xf>
    <xf numFmtId="0" fontId="11" fillId="0" borderId="2" xfId="0" applyFont="1" applyFill="1" applyBorder="1" applyAlignment="1">
      <alignment horizontal="left" vertical="top" wrapText="1"/>
    </xf>
    <xf numFmtId="0" fontId="11" fillId="0" borderId="3" xfId="0" applyFont="1" applyFill="1" applyBorder="1" applyAlignment="1">
      <alignment horizontal="left" vertical="top" wrapText="1"/>
    </xf>
    <xf numFmtId="0" fontId="11" fillId="0" borderId="4" xfId="0" applyFont="1" applyFill="1" applyBorder="1" applyAlignment="1">
      <alignment horizontal="left" vertical="top" wrapText="1"/>
    </xf>
    <xf numFmtId="0" fontId="9" fillId="0" borderId="2" xfId="0" applyFont="1" applyFill="1" applyBorder="1" applyAlignment="1">
      <alignment horizontal="center" vertical="top" wrapText="1"/>
    </xf>
    <xf numFmtId="0" fontId="9" fillId="0" borderId="3" xfId="0" applyFont="1" applyFill="1" applyBorder="1" applyAlignment="1">
      <alignment horizontal="center" vertical="top" wrapText="1"/>
    </xf>
    <xf numFmtId="0" fontId="9" fillId="0" borderId="4"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IKITI~1/AppData/Local/Temp/bat/&#1069;&#1082;&#1086;&#1083;&#1086;&#1075;&#1080;&#1103;%20&#1054;&#1090;&#1095;&#1077;&#1090;%20&#1087;&#1086;%20&#1087;&#1086;&#1089;&#1090;&#1072;&#1085;&#1086;&#1074;&#1083;&#1077;&#1085;&#1080;&#1103;&#1084;%20&#8470;%20184%20&#1080;%20&#8470;%20333%20&#1079;&#1072;%204%20&#1082;&#1074;.%20202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левые "/>
      <sheetName val="программа"/>
    </sheetNames>
    <sheetDataSet>
      <sheetData sheetId="0">
        <row r="4">
          <cell r="B4" t="str">
            <v>Количество населения, вовлеченного в мероприятия по очистке берегов водных объектов, тыс. чел. (с нарастающим итогом)</v>
          </cell>
        </row>
        <row r="5">
          <cell r="B5" t="str">
            <v>Объём произведенных измерений для получения достоверной информации о состоянии окружающей среды, шт.</v>
          </cell>
        </row>
        <row r="6">
          <cell r="B6" t="str">
            <v>Увеличение доли населения, вовлеченного в эколого-просветительские и природоохранные мероприятия, от общего количества населения города, %</v>
          </cell>
        </row>
        <row r="7">
          <cell r="B7" t="str">
            <v>Участие муниципального образования в окружном конкурсе в сфере отношений, связанных с охраной окружающей среды, единиц</v>
          </cell>
        </row>
        <row r="8">
          <cell r="B8" t="str">
            <v>Площадь территории, очищенной от свалок, га</v>
          </cell>
        </row>
        <row r="9">
          <cell r="B9" t="str">
            <v>Объема вывезенного мусора, м3</v>
          </cell>
        </row>
        <row r="10">
          <cell r="B10" t="str">
            <v>Информирование населения о реформе обращения с твердыми коммунальными отходами, шт. (статьи на сайте)</v>
          </cell>
        </row>
        <row r="11">
          <cell r="B11" t="str">
            <v>Уменьшение количества контейнерных площадок, находящихся в муниципальной собственности (бесхозные), шт.</v>
          </cell>
        </row>
        <row r="12">
          <cell r="B12" t="str">
            <v>Обработка территорий, наиболее посещаемых населением, специальными средствами от клещей, грызунов и насекомых, га</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1"/>
  <sheetViews>
    <sheetView tabSelected="1" topLeftCell="A148" zoomScale="85" zoomScaleNormal="85" workbookViewId="0">
      <selection activeCell="N8" sqref="N8"/>
    </sheetView>
  </sheetViews>
  <sheetFormatPr defaultColWidth="8.85546875" defaultRowHeight="15" x14ac:dyDescent="0.25"/>
  <cols>
    <col min="1" max="1" width="8.85546875" style="1"/>
    <col min="2" max="2" width="50.85546875" style="2" customWidth="1"/>
    <col min="3" max="3" width="15.5703125" style="2" customWidth="1"/>
    <col min="4" max="4" width="13.140625" style="2" customWidth="1"/>
    <col min="5" max="5" width="13.140625" style="3" customWidth="1"/>
    <col min="6" max="6" width="47" style="2" customWidth="1"/>
    <col min="7" max="7" width="10.42578125" style="4" customWidth="1"/>
    <col min="8" max="8" width="11.7109375" style="4" customWidth="1"/>
    <col min="9" max="9" width="10.85546875" style="4" customWidth="1"/>
    <col min="10" max="10" width="10.7109375" style="4" customWidth="1"/>
    <col min="11" max="16384" width="8.85546875" style="4"/>
  </cols>
  <sheetData>
    <row r="1" spans="1:10" ht="18.75" x14ac:dyDescent="0.25">
      <c r="F1" s="10" t="s">
        <v>48</v>
      </c>
    </row>
    <row r="2" spans="1:10" ht="363" customHeight="1" x14ac:dyDescent="0.25">
      <c r="A2" s="56" t="s">
        <v>139</v>
      </c>
      <c r="B2" s="57"/>
      <c r="C2" s="57"/>
      <c r="D2" s="57"/>
      <c r="E2" s="57"/>
      <c r="F2" s="57"/>
      <c r="G2" s="5" t="s">
        <v>52</v>
      </c>
      <c r="H2" s="5" t="s">
        <v>50</v>
      </c>
      <c r="I2" s="5" t="s">
        <v>51</v>
      </c>
    </row>
    <row r="3" spans="1:10" x14ac:dyDescent="0.25">
      <c r="A3" s="18"/>
      <c r="B3" s="19"/>
      <c r="C3" s="19"/>
      <c r="D3" s="19"/>
      <c r="E3" s="20"/>
      <c r="F3" s="19"/>
    </row>
    <row r="4" spans="1:10" ht="42.6" customHeight="1" x14ac:dyDescent="0.25">
      <c r="A4" s="43" t="s">
        <v>49</v>
      </c>
      <c r="B4" s="43"/>
      <c r="C4" s="43"/>
      <c r="D4" s="43"/>
      <c r="E4" s="43"/>
      <c r="F4" s="43"/>
    </row>
    <row r="5" spans="1:10" ht="31.5" x14ac:dyDescent="0.25">
      <c r="A5" s="6" t="s">
        <v>0</v>
      </c>
      <c r="B5" s="6" t="s">
        <v>1</v>
      </c>
      <c r="C5" s="6" t="s">
        <v>68</v>
      </c>
      <c r="D5" s="6" t="s">
        <v>69</v>
      </c>
      <c r="E5" s="11" t="s">
        <v>2</v>
      </c>
      <c r="F5" s="6" t="s">
        <v>43</v>
      </c>
      <c r="G5" s="4">
        <f>G8+G16+G21+G25+G32+G37+G120+G46+G52+G57+G61+G67+G79+G87+G93+G100+G113+G130+G138+G147+G107</f>
        <v>31</v>
      </c>
      <c r="H5" s="4">
        <f>H8+H16+H21+H25+H32+H37+H120+H46+H52+H57+H61+H67+H79+H87+H93+H100+H113+H130+H138+H147+H107</f>
        <v>11</v>
      </c>
      <c r="I5" s="4">
        <f>I8+I16+I21+I25+I32+I37+I120+I46+I52+I57+I61+I67+I79+I87+I93+I100+I113+I130+I138+I147+I107</f>
        <v>60</v>
      </c>
      <c r="J5" s="4">
        <f>J8+J16+J21+J25+J32+J37+J120+J46+J52+J57+J61+J67+J79+J87+J93+J100+J113+J130+J138+J147+J107</f>
        <v>102</v>
      </c>
    </row>
    <row r="6" spans="1:10" ht="25.5" customHeight="1" x14ac:dyDescent="0.25">
      <c r="A6" s="44" t="s">
        <v>3</v>
      </c>
      <c r="B6" s="44"/>
      <c r="C6" s="44"/>
      <c r="D6" s="44"/>
      <c r="E6" s="44"/>
      <c r="F6" s="44"/>
    </row>
    <row r="7" spans="1:10" ht="78.75" x14ac:dyDescent="0.25">
      <c r="A7" s="38">
        <v>1</v>
      </c>
      <c r="B7" s="37" t="s">
        <v>117</v>
      </c>
      <c r="C7" s="6">
        <v>20</v>
      </c>
      <c r="D7" s="6">
        <v>0</v>
      </c>
      <c r="E7" s="6">
        <f>D7/C7*100</f>
        <v>0</v>
      </c>
      <c r="F7" s="21"/>
    </row>
    <row r="8" spans="1:10" ht="37.15" customHeight="1" x14ac:dyDescent="0.25">
      <c r="A8" s="6">
        <v>2</v>
      </c>
      <c r="B8" s="7" t="s">
        <v>118</v>
      </c>
      <c r="C8" s="6">
        <v>100</v>
      </c>
      <c r="D8" s="6">
        <v>100</v>
      </c>
      <c r="E8" s="6">
        <f t="shared" ref="E8" si="0">D8/C8*100</f>
        <v>100</v>
      </c>
      <c r="F8" s="8"/>
      <c r="G8" s="4">
        <v>4</v>
      </c>
      <c r="H8" s="4">
        <v>2</v>
      </c>
      <c r="I8" s="4">
        <v>2</v>
      </c>
      <c r="J8" s="4">
        <f>I8+H8+G8</f>
        <v>8</v>
      </c>
    </row>
    <row r="9" spans="1:10" ht="126" x14ac:dyDescent="0.25">
      <c r="A9" s="38">
        <v>3</v>
      </c>
      <c r="B9" s="7" t="s">
        <v>124</v>
      </c>
      <c r="C9" s="6">
        <v>1.23</v>
      </c>
      <c r="D9" s="6">
        <v>1.23</v>
      </c>
      <c r="E9" s="6">
        <f>D9/C9*100</f>
        <v>100</v>
      </c>
      <c r="F9" s="7" t="s">
        <v>59</v>
      </c>
    </row>
    <row r="10" spans="1:10" ht="31.5" x14ac:dyDescent="0.25">
      <c r="A10" s="6">
        <v>4</v>
      </c>
      <c r="B10" s="7" t="s">
        <v>119</v>
      </c>
      <c r="C10" s="6">
        <v>81</v>
      </c>
      <c r="D10" s="6">
        <v>48.2</v>
      </c>
      <c r="E10" s="11">
        <f t="shared" ref="E10" si="1">D10/C10*100</f>
        <v>59.506172839506178</v>
      </c>
      <c r="F10" s="8"/>
    </row>
    <row r="11" spans="1:10" ht="110.25" x14ac:dyDescent="0.25">
      <c r="A11" s="38">
        <v>5</v>
      </c>
      <c r="B11" s="37" t="s">
        <v>120</v>
      </c>
      <c r="C11" s="6">
        <v>1.073E-2</v>
      </c>
      <c r="D11" s="6">
        <v>1.9729999999999999E-3</v>
      </c>
      <c r="E11" s="11">
        <f>D11/C11*100</f>
        <v>18.387698042870458</v>
      </c>
      <c r="F11" s="8"/>
    </row>
    <row r="12" spans="1:10" ht="78.75" x14ac:dyDescent="0.25">
      <c r="A12" s="6">
        <v>6</v>
      </c>
      <c r="B12" s="37" t="s">
        <v>121</v>
      </c>
      <c r="C12" s="6">
        <v>97.1</v>
      </c>
      <c r="D12" s="6">
        <v>96.4</v>
      </c>
      <c r="E12" s="11">
        <f t="shared" ref="E12:E14" si="2">D12/C12*100</f>
        <v>99.279093717816693</v>
      </c>
      <c r="F12" s="8"/>
    </row>
    <row r="13" spans="1:10" ht="94.5" x14ac:dyDescent="0.25">
      <c r="A13" s="38">
        <v>7</v>
      </c>
      <c r="B13" s="7" t="s">
        <v>122</v>
      </c>
      <c r="C13" s="6">
        <v>10</v>
      </c>
      <c r="D13" s="6">
        <v>45.5</v>
      </c>
      <c r="E13" s="11">
        <f t="shared" si="2"/>
        <v>455</v>
      </c>
      <c r="F13" s="8"/>
    </row>
    <row r="14" spans="1:10" ht="78.75" x14ac:dyDescent="0.25">
      <c r="A14" s="38">
        <v>8</v>
      </c>
      <c r="B14" s="7" t="s">
        <v>123</v>
      </c>
      <c r="C14" s="6">
        <v>21.2</v>
      </c>
      <c r="D14" s="6">
        <v>21.2</v>
      </c>
      <c r="E14" s="11">
        <f t="shared" si="2"/>
        <v>100</v>
      </c>
      <c r="F14" s="8"/>
    </row>
    <row r="15" spans="1:10" ht="15.75" x14ac:dyDescent="0.25">
      <c r="A15" s="46"/>
      <c r="B15" s="46"/>
      <c r="C15" s="46"/>
      <c r="D15" s="46"/>
      <c r="E15" s="12">
        <f>(E7+E10+E9+E8+E11+E12+E13+E14)/8</f>
        <v>116.52162057502417</v>
      </c>
      <c r="F15" s="8"/>
    </row>
    <row r="16" spans="1:10" ht="32.450000000000003" customHeight="1" x14ac:dyDescent="0.25">
      <c r="A16" s="45" t="s">
        <v>4</v>
      </c>
      <c r="B16" s="45"/>
      <c r="C16" s="45"/>
      <c r="D16" s="45"/>
      <c r="E16" s="45"/>
      <c r="F16" s="45"/>
      <c r="G16" s="4">
        <v>0</v>
      </c>
      <c r="H16" s="4">
        <v>1</v>
      </c>
      <c r="I16" s="4">
        <v>1</v>
      </c>
      <c r="J16" s="4">
        <f>I16+H16+G16</f>
        <v>2</v>
      </c>
    </row>
    <row r="17" spans="1:10" ht="63" x14ac:dyDescent="0.25">
      <c r="A17" s="6">
        <v>9</v>
      </c>
      <c r="B17" s="26" t="s">
        <v>94</v>
      </c>
      <c r="C17" s="27">
        <v>100</v>
      </c>
      <c r="D17" s="27">
        <v>99.9</v>
      </c>
      <c r="E17" s="28">
        <f>D17/C17*100</f>
        <v>99.9</v>
      </c>
      <c r="F17" s="8"/>
    </row>
    <row r="18" spans="1:10" ht="47.25" x14ac:dyDescent="0.25">
      <c r="A18" s="6">
        <v>10</v>
      </c>
      <c r="B18" s="26" t="s">
        <v>95</v>
      </c>
      <c r="C18" s="27">
        <v>100</v>
      </c>
      <c r="D18" s="27">
        <v>39</v>
      </c>
      <c r="E18" s="28">
        <f>D18/C18*100</f>
        <v>39</v>
      </c>
      <c r="F18" s="8"/>
    </row>
    <row r="19" spans="1:10" ht="15.75" x14ac:dyDescent="0.25">
      <c r="A19" s="47"/>
      <c r="B19" s="48"/>
      <c r="C19" s="48"/>
      <c r="D19" s="49"/>
      <c r="E19" s="29">
        <f>(E17+E18)/2</f>
        <v>69.45</v>
      </c>
      <c r="F19" s="8"/>
    </row>
    <row r="20" spans="1:10" ht="28.15" customHeight="1" x14ac:dyDescent="0.25">
      <c r="A20" s="44" t="s">
        <v>5</v>
      </c>
      <c r="B20" s="44"/>
      <c r="C20" s="44"/>
      <c r="D20" s="44"/>
      <c r="E20" s="44"/>
      <c r="F20" s="44"/>
    </row>
    <row r="21" spans="1:10" ht="31.5" x14ac:dyDescent="0.25">
      <c r="A21" s="6">
        <v>11</v>
      </c>
      <c r="B21" s="7" t="s">
        <v>63</v>
      </c>
      <c r="C21" s="6">
        <v>257</v>
      </c>
      <c r="D21" s="6">
        <v>76.819999999999993</v>
      </c>
      <c r="E21" s="11">
        <f>D21/C21*100</f>
        <v>29.891050583657584</v>
      </c>
      <c r="F21" s="8"/>
      <c r="G21" s="4">
        <v>0</v>
      </c>
      <c r="H21" s="4">
        <v>0</v>
      </c>
      <c r="I21" s="4">
        <v>3</v>
      </c>
      <c r="J21" s="4">
        <f>G21+H21+I21</f>
        <v>3</v>
      </c>
    </row>
    <row r="22" spans="1:10" ht="51.6" customHeight="1" x14ac:dyDescent="0.25">
      <c r="A22" s="6">
        <v>12</v>
      </c>
      <c r="B22" s="7" t="s">
        <v>54</v>
      </c>
      <c r="C22" s="6">
        <v>35</v>
      </c>
      <c r="D22" s="6">
        <v>0</v>
      </c>
      <c r="E22" s="11">
        <f t="shared" ref="E22:E23" si="3">D22/C22*100</f>
        <v>0</v>
      </c>
      <c r="F22" s="8"/>
    </row>
    <row r="23" spans="1:10" ht="65.25" customHeight="1" x14ac:dyDescent="0.25">
      <c r="A23" s="6">
        <v>13</v>
      </c>
      <c r="B23" s="7" t="s">
        <v>132</v>
      </c>
      <c r="C23" s="6">
        <v>37.5</v>
      </c>
      <c r="D23" s="6">
        <v>0</v>
      </c>
      <c r="E23" s="11">
        <f t="shared" si="3"/>
        <v>0</v>
      </c>
      <c r="F23" s="8"/>
    </row>
    <row r="24" spans="1:10" ht="15.75" x14ac:dyDescent="0.25">
      <c r="A24" s="47"/>
      <c r="B24" s="48"/>
      <c r="C24" s="48"/>
      <c r="D24" s="49"/>
      <c r="E24" s="12">
        <f>(E23+E22+E21)/3</f>
        <v>9.9636835278858609</v>
      </c>
      <c r="F24" s="8"/>
    </row>
    <row r="25" spans="1:10" ht="33" customHeight="1" x14ac:dyDescent="0.25">
      <c r="A25" s="45" t="s">
        <v>6</v>
      </c>
      <c r="B25" s="45"/>
      <c r="C25" s="45"/>
      <c r="D25" s="45"/>
      <c r="E25" s="45"/>
      <c r="F25" s="45"/>
      <c r="G25" s="4">
        <v>0</v>
      </c>
      <c r="H25" s="4">
        <v>1</v>
      </c>
      <c r="I25" s="4">
        <v>3</v>
      </c>
      <c r="J25" s="4">
        <f>H25+I25+I26+G25</f>
        <v>4</v>
      </c>
    </row>
    <row r="26" spans="1:10" ht="31.5" x14ac:dyDescent="0.25">
      <c r="A26" s="6">
        <v>14</v>
      </c>
      <c r="B26" s="26" t="s">
        <v>96</v>
      </c>
      <c r="C26" s="27">
        <v>58</v>
      </c>
      <c r="D26" s="27">
        <v>14.7</v>
      </c>
      <c r="E26" s="28">
        <f>D26/C26*100</f>
        <v>25.344827586206897</v>
      </c>
      <c r="F26" s="26" t="s">
        <v>57</v>
      </c>
    </row>
    <row r="27" spans="1:10" ht="51.75" customHeight="1" x14ac:dyDescent="0.25">
      <c r="A27" s="6">
        <v>15</v>
      </c>
      <c r="B27" s="26" t="s">
        <v>7</v>
      </c>
      <c r="C27" s="27">
        <v>58.6</v>
      </c>
      <c r="D27" s="27">
        <v>56.4</v>
      </c>
      <c r="E27" s="28">
        <f>D27/C27*100</f>
        <v>96.24573378839591</v>
      </c>
      <c r="F27" s="26"/>
    </row>
    <row r="28" spans="1:10" ht="100.5" customHeight="1" x14ac:dyDescent="0.25">
      <c r="A28" s="6">
        <v>16</v>
      </c>
      <c r="B28" s="26" t="s">
        <v>97</v>
      </c>
      <c r="C28" s="27">
        <v>23.5</v>
      </c>
      <c r="D28" s="27">
        <v>0</v>
      </c>
      <c r="E28" s="28">
        <f>D28/C28*100</f>
        <v>0</v>
      </c>
      <c r="F28" s="26" t="s">
        <v>57</v>
      </c>
    </row>
    <row r="29" spans="1:10" ht="78.75" x14ac:dyDescent="0.25">
      <c r="A29" s="6">
        <v>17</v>
      </c>
      <c r="B29" s="26" t="s">
        <v>98</v>
      </c>
      <c r="C29" s="27">
        <v>22.2</v>
      </c>
      <c r="D29" s="27">
        <v>0</v>
      </c>
      <c r="E29" s="28">
        <f t="shared" ref="E29" si="4">D29/C29*100</f>
        <v>0</v>
      </c>
      <c r="F29" s="26" t="s">
        <v>57</v>
      </c>
    </row>
    <row r="30" spans="1:10" ht="15.75" x14ac:dyDescent="0.25">
      <c r="A30" s="47"/>
      <c r="B30" s="48"/>
      <c r="C30" s="48"/>
      <c r="D30" s="49"/>
      <c r="E30" s="29">
        <f>(E27+E26+E29+E28)/4</f>
        <v>30.3976403436507</v>
      </c>
      <c r="F30" s="8"/>
    </row>
    <row r="31" spans="1:10" ht="36.6" customHeight="1" x14ac:dyDescent="0.25">
      <c r="A31" s="44" t="s">
        <v>8</v>
      </c>
      <c r="B31" s="44"/>
      <c r="C31" s="44"/>
      <c r="D31" s="44"/>
      <c r="E31" s="44"/>
      <c r="F31" s="44"/>
    </row>
    <row r="32" spans="1:10" ht="63" x14ac:dyDescent="0.25">
      <c r="A32" s="6">
        <v>18</v>
      </c>
      <c r="B32" s="7" t="s">
        <v>86</v>
      </c>
      <c r="C32" s="6">
        <v>75</v>
      </c>
      <c r="D32" s="6">
        <v>42.8</v>
      </c>
      <c r="E32" s="11">
        <f>D32/C32*100</f>
        <v>57.066666666666663</v>
      </c>
      <c r="F32" s="8"/>
      <c r="G32" s="4">
        <v>1</v>
      </c>
      <c r="H32" s="4">
        <v>2</v>
      </c>
      <c r="I32" s="4">
        <v>0</v>
      </c>
      <c r="J32" s="4">
        <f>G32+H32+I32</f>
        <v>3</v>
      </c>
    </row>
    <row r="33" spans="1:10" ht="63" x14ac:dyDescent="0.25">
      <c r="A33" s="6">
        <v>19</v>
      </c>
      <c r="B33" s="7" t="s">
        <v>87</v>
      </c>
      <c r="C33" s="6">
        <v>4</v>
      </c>
      <c r="D33" s="6">
        <v>3</v>
      </c>
      <c r="E33" s="11">
        <v>100</v>
      </c>
      <c r="F33" s="7" t="s">
        <v>133</v>
      </c>
    </row>
    <row r="34" spans="1:10" ht="63" x14ac:dyDescent="0.25">
      <c r="A34" s="6">
        <v>20</v>
      </c>
      <c r="B34" s="7" t="s">
        <v>9</v>
      </c>
      <c r="C34" s="6">
        <v>66.599999999999994</v>
      </c>
      <c r="D34" s="6">
        <v>33.299999999999997</v>
      </c>
      <c r="E34" s="11">
        <f>D34/C34*100</f>
        <v>50</v>
      </c>
      <c r="F34" s="7"/>
    </row>
    <row r="35" spans="1:10" ht="39" customHeight="1" x14ac:dyDescent="0.25">
      <c r="A35" s="47"/>
      <c r="B35" s="48"/>
      <c r="C35" s="48"/>
      <c r="D35" s="49"/>
      <c r="E35" s="12">
        <f>(E34+E32+E33)/3</f>
        <v>69.022222222222226</v>
      </c>
      <c r="F35" s="8"/>
    </row>
    <row r="36" spans="1:10" ht="31.9" customHeight="1" x14ac:dyDescent="0.25">
      <c r="A36" s="44" t="s">
        <v>10</v>
      </c>
      <c r="B36" s="44"/>
      <c r="C36" s="44"/>
      <c r="D36" s="44"/>
      <c r="E36" s="44"/>
      <c r="F36" s="44"/>
    </row>
    <row r="37" spans="1:10" ht="69.599999999999994" customHeight="1" x14ac:dyDescent="0.25">
      <c r="A37" s="6"/>
      <c r="B37" s="7" t="s">
        <v>11</v>
      </c>
      <c r="C37" s="6"/>
      <c r="D37" s="6"/>
      <c r="E37" s="11"/>
      <c r="F37" s="7"/>
      <c r="G37" s="4">
        <v>0</v>
      </c>
      <c r="H37" s="4">
        <v>0</v>
      </c>
      <c r="I37" s="4">
        <v>6</v>
      </c>
      <c r="J37" s="4">
        <f>G37+H37+I37</f>
        <v>6</v>
      </c>
    </row>
    <row r="38" spans="1:10" ht="15.75" x14ac:dyDescent="0.25">
      <c r="A38" s="6">
        <v>21</v>
      </c>
      <c r="B38" s="7" t="s">
        <v>12</v>
      </c>
      <c r="C38" s="6">
        <v>2.7</v>
      </c>
      <c r="D38" s="6">
        <v>0</v>
      </c>
      <c r="E38" s="11">
        <f t="shared" ref="E38:E42" si="5">D38/C38*100</f>
        <v>0</v>
      </c>
      <c r="F38" s="7"/>
    </row>
    <row r="39" spans="1:10" ht="36" customHeight="1" x14ac:dyDescent="0.25">
      <c r="A39" s="6">
        <v>22</v>
      </c>
      <c r="B39" s="7" t="s">
        <v>13</v>
      </c>
      <c r="C39" s="6">
        <v>2.1</v>
      </c>
      <c r="D39" s="6">
        <v>0.4</v>
      </c>
      <c r="E39" s="11">
        <f t="shared" si="5"/>
        <v>19.047619047619047</v>
      </c>
      <c r="F39" s="7"/>
    </row>
    <row r="40" spans="1:10" ht="63" customHeight="1" x14ac:dyDescent="0.25">
      <c r="A40" s="6">
        <v>23</v>
      </c>
      <c r="B40" s="7" t="s">
        <v>60</v>
      </c>
      <c r="C40" s="6">
        <v>179</v>
      </c>
      <c r="D40" s="6">
        <v>31</v>
      </c>
      <c r="E40" s="11">
        <f t="shared" si="5"/>
        <v>17.318435754189945</v>
      </c>
      <c r="F40" s="8"/>
    </row>
    <row r="41" spans="1:10" ht="31.5" x14ac:dyDescent="0.25">
      <c r="A41" s="6">
        <v>24</v>
      </c>
      <c r="B41" s="7" t="s">
        <v>61</v>
      </c>
      <c r="C41" s="6">
        <v>78.2</v>
      </c>
      <c r="D41" s="6">
        <v>11.5</v>
      </c>
      <c r="E41" s="11">
        <f t="shared" si="5"/>
        <v>14.705882352941178</v>
      </c>
      <c r="F41" s="8"/>
    </row>
    <row r="42" spans="1:10" ht="31.5" x14ac:dyDescent="0.25">
      <c r="A42" s="6">
        <v>25</v>
      </c>
      <c r="B42" s="7" t="s">
        <v>62</v>
      </c>
      <c r="C42" s="6">
        <v>267</v>
      </c>
      <c r="D42" s="6">
        <v>50.6</v>
      </c>
      <c r="E42" s="11">
        <f t="shared" si="5"/>
        <v>18.95131086142322</v>
      </c>
      <c r="F42" s="8"/>
    </row>
    <row r="43" spans="1:10" ht="31.5" x14ac:dyDescent="0.25">
      <c r="A43" s="6">
        <v>26</v>
      </c>
      <c r="B43" s="7" t="s">
        <v>56</v>
      </c>
      <c r="C43" s="6">
        <v>1</v>
      </c>
      <c r="D43" s="6">
        <v>0</v>
      </c>
      <c r="E43" s="11">
        <f>D43/C43*100</f>
        <v>0</v>
      </c>
      <c r="F43" s="8"/>
    </row>
    <row r="44" spans="1:10" ht="15.75" x14ac:dyDescent="0.25">
      <c r="A44" s="50"/>
      <c r="B44" s="51"/>
      <c r="C44" s="51"/>
      <c r="D44" s="52"/>
      <c r="E44" s="12">
        <f>(E41+E40+E39+E38+E42+E43)/6</f>
        <v>11.670541336028899</v>
      </c>
      <c r="F44" s="8"/>
    </row>
    <row r="45" spans="1:10" ht="31.15" customHeight="1" x14ac:dyDescent="0.25">
      <c r="A45" s="44" t="s">
        <v>14</v>
      </c>
      <c r="B45" s="44"/>
      <c r="C45" s="44"/>
      <c r="D45" s="44"/>
      <c r="E45" s="44"/>
      <c r="F45" s="44"/>
    </row>
    <row r="46" spans="1:10" ht="25.9" customHeight="1" x14ac:dyDescent="0.25">
      <c r="A46" s="13">
        <v>27</v>
      </c>
      <c r="B46" s="14" t="s">
        <v>15</v>
      </c>
      <c r="C46" s="13">
        <v>0.85</v>
      </c>
      <c r="D46" s="36">
        <v>1.454</v>
      </c>
      <c r="E46" s="15">
        <f>D46/C46*100</f>
        <v>171.05882352941177</v>
      </c>
      <c r="F46" s="22"/>
      <c r="G46" s="4">
        <v>4</v>
      </c>
      <c r="H46" s="4">
        <v>1</v>
      </c>
      <c r="I46" s="4">
        <v>0</v>
      </c>
      <c r="J46" s="4">
        <f>G46+H46+I46</f>
        <v>5</v>
      </c>
    </row>
    <row r="47" spans="1:10" ht="31.5" x14ac:dyDescent="0.25">
      <c r="A47" s="13">
        <v>28</v>
      </c>
      <c r="B47" s="7" t="s">
        <v>64</v>
      </c>
      <c r="C47" s="6">
        <v>18.8</v>
      </c>
      <c r="D47" s="6">
        <v>20</v>
      </c>
      <c r="E47" s="11">
        <f>D47/C47*100</f>
        <v>106.38297872340425</v>
      </c>
      <c r="F47" s="8"/>
    </row>
    <row r="48" spans="1:10" ht="31.5" x14ac:dyDescent="0.25">
      <c r="A48" s="13">
        <v>29</v>
      </c>
      <c r="B48" s="7" t="s">
        <v>17</v>
      </c>
      <c r="C48" s="6">
        <v>0.01</v>
      </c>
      <c r="D48" s="6">
        <v>0.01</v>
      </c>
      <c r="E48" s="15">
        <f>D48/C48*100</f>
        <v>100</v>
      </c>
      <c r="F48" s="8"/>
    </row>
    <row r="49" spans="1:10" ht="31.5" x14ac:dyDescent="0.25">
      <c r="A49" s="13">
        <v>30</v>
      </c>
      <c r="B49" s="7" t="s">
        <v>65</v>
      </c>
      <c r="C49" s="6">
        <v>5.25</v>
      </c>
      <c r="D49" s="6">
        <v>5.2</v>
      </c>
      <c r="E49" s="11">
        <f>D49/C49*100</f>
        <v>99.047619047619051</v>
      </c>
      <c r="F49" s="8"/>
    </row>
    <row r="50" spans="1:10" ht="35.450000000000003" customHeight="1" x14ac:dyDescent="0.25">
      <c r="A50" s="13">
        <v>31</v>
      </c>
      <c r="B50" s="16" t="s">
        <v>66</v>
      </c>
      <c r="C50" s="17">
        <v>58</v>
      </c>
      <c r="D50" s="17">
        <v>66</v>
      </c>
      <c r="E50" s="11">
        <f>D50/C50*100</f>
        <v>113.79310344827587</v>
      </c>
      <c r="F50" s="23"/>
    </row>
    <row r="51" spans="1:10" ht="15.75" x14ac:dyDescent="0.25">
      <c r="A51" s="47"/>
      <c r="B51" s="48"/>
      <c r="C51" s="48"/>
      <c r="D51" s="49"/>
      <c r="E51" s="12">
        <f>(E47+E49+E48+E46+E50)/5</f>
        <v>118.05650494974221</v>
      </c>
      <c r="F51" s="8"/>
    </row>
    <row r="52" spans="1:10" ht="30.6" customHeight="1" x14ac:dyDescent="0.25">
      <c r="A52" s="45" t="s">
        <v>18</v>
      </c>
      <c r="B52" s="45"/>
      <c r="C52" s="45"/>
      <c r="D52" s="45"/>
      <c r="E52" s="45"/>
      <c r="F52" s="45"/>
      <c r="G52" s="4">
        <v>1</v>
      </c>
      <c r="H52" s="4">
        <v>0</v>
      </c>
      <c r="I52" s="4">
        <v>1</v>
      </c>
      <c r="J52" s="4">
        <f>G52+H52+I52</f>
        <v>2</v>
      </c>
    </row>
    <row r="53" spans="1:10" ht="63" x14ac:dyDescent="0.25">
      <c r="A53" s="27">
        <v>32</v>
      </c>
      <c r="B53" s="26" t="s">
        <v>19</v>
      </c>
      <c r="C53" s="27">
        <v>100</v>
      </c>
      <c r="D53" s="27">
        <v>40</v>
      </c>
      <c r="E53" s="28">
        <f>D53/C53*100</f>
        <v>40</v>
      </c>
      <c r="F53" s="24"/>
    </row>
    <row r="54" spans="1:10" ht="15.75" x14ac:dyDescent="0.25">
      <c r="A54" s="27">
        <v>33</v>
      </c>
      <c r="B54" s="26" t="s">
        <v>67</v>
      </c>
      <c r="C54" s="27">
        <v>40</v>
      </c>
      <c r="D54" s="27">
        <v>50</v>
      </c>
      <c r="E54" s="28">
        <f>D54/C54*100</f>
        <v>125</v>
      </c>
      <c r="F54" s="8"/>
    </row>
    <row r="55" spans="1:10" ht="15.75" x14ac:dyDescent="0.25">
      <c r="A55" s="64"/>
      <c r="B55" s="65"/>
      <c r="C55" s="65"/>
      <c r="D55" s="66"/>
      <c r="E55" s="29">
        <f>(E53+E54)/2</f>
        <v>82.5</v>
      </c>
      <c r="F55" s="8"/>
    </row>
    <row r="56" spans="1:10" ht="37.9" customHeight="1" x14ac:dyDescent="0.25">
      <c r="A56" s="44" t="s">
        <v>20</v>
      </c>
      <c r="B56" s="44"/>
      <c r="C56" s="44"/>
      <c r="D56" s="44"/>
      <c r="E56" s="44"/>
      <c r="F56" s="44"/>
    </row>
    <row r="57" spans="1:10" ht="51.75" customHeight="1" x14ac:dyDescent="0.25">
      <c r="A57" s="6">
        <v>34</v>
      </c>
      <c r="B57" s="7" t="s">
        <v>78</v>
      </c>
      <c r="C57" s="6">
        <v>405.7</v>
      </c>
      <c r="D57" s="6">
        <v>60.84</v>
      </c>
      <c r="E57" s="11">
        <v>100</v>
      </c>
      <c r="F57" s="7" t="s">
        <v>16</v>
      </c>
      <c r="G57" s="4">
        <v>2</v>
      </c>
      <c r="H57" s="4">
        <v>0</v>
      </c>
      <c r="I57" s="4">
        <v>0</v>
      </c>
      <c r="J57" s="4">
        <f>G57+H57+I57</f>
        <v>2</v>
      </c>
    </row>
    <row r="58" spans="1:10" ht="31.5" x14ac:dyDescent="0.25">
      <c r="A58" s="6">
        <v>35</v>
      </c>
      <c r="B58" s="7" t="s">
        <v>77</v>
      </c>
      <c r="C58" s="6">
        <v>182.7</v>
      </c>
      <c r="D58" s="6">
        <v>182.6</v>
      </c>
      <c r="E58" s="11">
        <f>C58/D58*100</f>
        <v>100.05476451259582</v>
      </c>
      <c r="F58" s="8"/>
    </row>
    <row r="59" spans="1:10" ht="15.75" x14ac:dyDescent="0.25">
      <c r="A59" s="50"/>
      <c r="B59" s="51"/>
      <c r="C59" s="51"/>
      <c r="D59" s="52"/>
      <c r="E59" s="12">
        <f>(E57+E58)/2</f>
        <v>100.02738225629791</v>
      </c>
      <c r="F59" s="8"/>
    </row>
    <row r="60" spans="1:10" ht="36" customHeight="1" x14ac:dyDescent="0.25">
      <c r="A60" s="44" t="s">
        <v>21</v>
      </c>
      <c r="B60" s="44"/>
      <c r="C60" s="44"/>
      <c r="D60" s="44"/>
      <c r="E60" s="44"/>
      <c r="F60" s="44"/>
    </row>
    <row r="61" spans="1:10" ht="141.75" x14ac:dyDescent="0.25">
      <c r="A61" s="6">
        <v>36</v>
      </c>
      <c r="B61" s="7" t="s">
        <v>22</v>
      </c>
      <c r="C61" s="6">
        <v>79</v>
      </c>
      <c r="D61" s="6">
        <v>0</v>
      </c>
      <c r="E61" s="11">
        <f>D61/C61*100</f>
        <v>0</v>
      </c>
      <c r="F61" s="7" t="s">
        <v>70</v>
      </c>
      <c r="G61" s="4">
        <v>0</v>
      </c>
      <c r="H61" s="4">
        <v>0</v>
      </c>
      <c r="I61" s="4">
        <v>4</v>
      </c>
      <c r="J61" s="4">
        <f>G61+I61+H61</f>
        <v>4</v>
      </c>
    </row>
    <row r="62" spans="1:10" ht="81.599999999999994" customHeight="1" x14ac:dyDescent="0.25">
      <c r="A62" s="6">
        <v>37</v>
      </c>
      <c r="B62" s="7" t="s">
        <v>71</v>
      </c>
      <c r="C62" s="6">
        <v>19.100000000000001</v>
      </c>
      <c r="D62" s="6">
        <v>5.5</v>
      </c>
      <c r="E62" s="11">
        <f>D62/C62*100</f>
        <v>28.795811518324605</v>
      </c>
      <c r="F62" s="8"/>
    </row>
    <row r="63" spans="1:10" ht="47.25" x14ac:dyDescent="0.25">
      <c r="A63" s="6">
        <v>38</v>
      </c>
      <c r="B63" s="7" t="s">
        <v>23</v>
      </c>
      <c r="C63" s="6">
        <v>7.6</v>
      </c>
      <c r="D63" s="6">
        <v>2.9</v>
      </c>
      <c r="E63" s="11">
        <f>D63/C63*100</f>
        <v>38.15789473684211</v>
      </c>
      <c r="F63" s="8"/>
    </row>
    <row r="64" spans="1:10" ht="63" x14ac:dyDescent="0.25">
      <c r="A64" s="6">
        <v>39</v>
      </c>
      <c r="B64" s="7" t="s">
        <v>24</v>
      </c>
      <c r="C64" s="6">
        <v>96.7</v>
      </c>
      <c r="D64" s="6">
        <v>0</v>
      </c>
      <c r="E64" s="11">
        <f>D64/C64*100</f>
        <v>0</v>
      </c>
      <c r="F64" s="8"/>
    </row>
    <row r="65" spans="1:10" ht="15.75" x14ac:dyDescent="0.25">
      <c r="A65" s="47"/>
      <c r="B65" s="48"/>
      <c r="C65" s="48"/>
      <c r="D65" s="49"/>
      <c r="E65" s="12">
        <f>(E64+E63+E62+E61)/4</f>
        <v>16.738426563791677</v>
      </c>
      <c r="F65" s="8"/>
    </row>
    <row r="66" spans="1:10" ht="42" customHeight="1" x14ac:dyDescent="0.25">
      <c r="A66" s="45" t="s">
        <v>25</v>
      </c>
      <c r="B66" s="45"/>
      <c r="C66" s="45"/>
      <c r="D66" s="45"/>
      <c r="E66" s="45"/>
      <c r="F66" s="45"/>
    </row>
    <row r="67" spans="1:10" ht="47.25" x14ac:dyDescent="0.25">
      <c r="A67" s="6">
        <v>40</v>
      </c>
      <c r="B67" s="26" t="s">
        <v>134</v>
      </c>
      <c r="C67" s="27">
        <v>3</v>
      </c>
      <c r="D67" s="27">
        <v>0</v>
      </c>
      <c r="E67" s="28">
        <f>D67/C67*100</f>
        <v>0</v>
      </c>
      <c r="F67" s="8"/>
      <c r="G67" s="4">
        <v>1</v>
      </c>
      <c r="H67" s="4">
        <v>0</v>
      </c>
      <c r="I67" s="4">
        <v>6</v>
      </c>
      <c r="J67" s="4">
        <f>G67+H67+I67</f>
        <v>7</v>
      </c>
    </row>
    <row r="68" spans="1:10" ht="47.25" x14ac:dyDescent="0.25">
      <c r="A68" s="6">
        <v>41</v>
      </c>
      <c r="B68" s="26" t="s">
        <v>135</v>
      </c>
      <c r="C68" s="27">
        <v>3500</v>
      </c>
      <c r="D68" s="27">
        <v>3500</v>
      </c>
      <c r="E68" s="28">
        <f>D68/C68*100</f>
        <v>100</v>
      </c>
      <c r="F68" s="8"/>
    </row>
    <row r="69" spans="1:10" ht="78.75" x14ac:dyDescent="0.25">
      <c r="A69" s="6">
        <v>42</v>
      </c>
      <c r="B69" s="26" t="s">
        <v>136</v>
      </c>
      <c r="C69" s="27">
        <v>2</v>
      </c>
      <c r="D69" s="27">
        <v>0</v>
      </c>
      <c r="E69" s="28">
        <f t="shared" ref="E69:E73" si="6">D69/C69*100</f>
        <v>0</v>
      </c>
      <c r="F69" s="8"/>
    </row>
    <row r="70" spans="1:10" ht="47.25" x14ac:dyDescent="0.25">
      <c r="A70" s="6">
        <v>43</v>
      </c>
      <c r="B70" s="26" t="s">
        <v>91</v>
      </c>
      <c r="C70" s="27">
        <v>100</v>
      </c>
      <c r="D70" s="27">
        <v>0</v>
      </c>
      <c r="E70" s="28">
        <f t="shared" si="6"/>
        <v>0</v>
      </c>
      <c r="F70" s="8"/>
    </row>
    <row r="71" spans="1:10" ht="47.25" x14ac:dyDescent="0.25">
      <c r="A71" s="6">
        <v>44</v>
      </c>
      <c r="B71" s="26" t="s">
        <v>92</v>
      </c>
      <c r="C71" s="27">
        <v>100</v>
      </c>
      <c r="D71" s="27">
        <v>0</v>
      </c>
      <c r="E71" s="28">
        <f t="shared" si="6"/>
        <v>0</v>
      </c>
      <c r="F71" s="8"/>
    </row>
    <row r="72" spans="1:10" ht="31.5" x14ac:dyDescent="0.25">
      <c r="A72" s="6">
        <v>45</v>
      </c>
      <c r="B72" s="26" t="s">
        <v>137</v>
      </c>
      <c r="C72" s="27">
        <v>5</v>
      </c>
      <c r="D72" s="27">
        <v>0</v>
      </c>
      <c r="E72" s="28">
        <f t="shared" si="6"/>
        <v>0</v>
      </c>
      <c r="F72" s="8"/>
    </row>
    <row r="73" spans="1:10" ht="118.9" customHeight="1" x14ac:dyDescent="0.25">
      <c r="A73" s="6">
        <v>46</v>
      </c>
      <c r="B73" s="26" t="s">
        <v>93</v>
      </c>
      <c r="C73" s="27">
        <v>100</v>
      </c>
      <c r="D73" s="27">
        <v>18.54</v>
      </c>
      <c r="E73" s="28">
        <f t="shared" si="6"/>
        <v>18.54</v>
      </c>
      <c r="F73" s="8"/>
    </row>
    <row r="74" spans="1:10" ht="15.75" x14ac:dyDescent="0.25">
      <c r="A74" s="47"/>
      <c r="B74" s="48"/>
      <c r="C74" s="48"/>
      <c r="D74" s="49"/>
      <c r="E74" s="29">
        <f>(E73+E72+E71+E70+E69+E68+E67)/7</f>
        <v>16.934285714285714</v>
      </c>
      <c r="F74" s="8"/>
    </row>
    <row r="75" spans="1:10" ht="31.9" customHeight="1" x14ac:dyDescent="0.25">
      <c r="A75" s="44" t="s">
        <v>55</v>
      </c>
      <c r="B75" s="44"/>
      <c r="C75" s="44"/>
      <c r="D75" s="44"/>
      <c r="E75" s="44"/>
      <c r="F75" s="44"/>
    </row>
    <row r="76" spans="1:10" ht="55.15" customHeight="1" x14ac:dyDescent="0.25">
      <c r="A76" s="6">
        <v>47</v>
      </c>
      <c r="B76" s="7" t="str">
        <f>'[1]целевые '!B4</f>
        <v>Количество населения, вовлеченного в мероприятия по очистке берегов водных объектов, тыс. чел. (с нарастающим итогом)</v>
      </c>
      <c r="C76" s="6">
        <v>9.9000000000000005E-2</v>
      </c>
      <c r="D76" s="6">
        <v>0</v>
      </c>
      <c r="E76" s="11">
        <f>D76/C76*100</f>
        <v>0</v>
      </c>
      <c r="F76" s="8"/>
    </row>
    <row r="77" spans="1:10" ht="47.25" x14ac:dyDescent="0.25">
      <c r="A77" s="6">
        <v>48</v>
      </c>
      <c r="B77" s="7" t="str">
        <f>'[1]целевые '!B5</f>
        <v>Объём произведенных измерений для получения достоверной информации о состоянии окружающей среды, шт.</v>
      </c>
      <c r="C77" s="6">
        <v>10</v>
      </c>
      <c r="D77" s="6">
        <v>0</v>
      </c>
      <c r="E77" s="11">
        <f>D77/C77*100</f>
        <v>0</v>
      </c>
      <c r="F77" s="8"/>
    </row>
    <row r="78" spans="1:10" ht="63" x14ac:dyDescent="0.25">
      <c r="A78" s="6">
        <v>49</v>
      </c>
      <c r="B78" s="7" t="str">
        <f>'[1]целевые '!B6</f>
        <v>Увеличение доли населения, вовлеченного в эколого-просветительские и природоохранные мероприятия, от общего количества населения города, %</v>
      </c>
      <c r="C78" s="6">
        <v>52.06</v>
      </c>
      <c r="D78" s="6">
        <v>0</v>
      </c>
      <c r="E78" s="11">
        <f t="shared" ref="E78" si="7">D78/C78*100</f>
        <v>0</v>
      </c>
      <c r="F78" s="8"/>
    </row>
    <row r="79" spans="1:10" ht="47.25" x14ac:dyDescent="0.25">
      <c r="A79" s="6">
        <v>50</v>
      </c>
      <c r="B79" s="7" t="str">
        <f>'[1]целевые '!B7</f>
        <v>Участие муниципального образования в окружном конкурсе в сфере отношений, связанных с охраной окружающей среды, единиц</v>
      </c>
      <c r="C79" s="6">
        <v>1</v>
      </c>
      <c r="D79" s="6">
        <v>0</v>
      </c>
      <c r="E79" s="11">
        <f>D79/C79*100</f>
        <v>0</v>
      </c>
      <c r="F79" s="8"/>
      <c r="G79" s="4">
        <v>1</v>
      </c>
      <c r="H79" s="4">
        <v>1</v>
      </c>
      <c r="I79" s="4">
        <v>7</v>
      </c>
      <c r="J79" s="4">
        <f>G79+H79+I79</f>
        <v>9</v>
      </c>
    </row>
    <row r="80" spans="1:10" ht="15.75" x14ac:dyDescent="0.25">
      <c r="A80" s="6">
        <v>51</v>
      </c>
      <c r="B80" s="7" t="str">
        <f>'[1]целевые '!B8</f>
        <v>Площадь территории, очищенной от свалок, га</v>
      </c>
      <c r="C80" s="6">
        <v>6</v>
      </c>
      <c r="D80" s="6">
        <v>0</v>
      </c>
      <c r="E80" s="11">
        <f>D80/C80*100</f>
        <v>0</v>
      </c>
      <c r="F80" s="8"/>
    </row>
    <row r="81" spans="1:10" ht="15.75" x14ac:dyDescent="0.25">
      <c r="A81" s="6">
        <v>52</v>
      </c>
      <c r="B81" s="7" t="str">
        <f>'[1]целевые '!B9</f>
        <v>Объема вывезенного мусора, м3</v>
      </c>
      <c r="C81" s="6">
        <v>800</v>
      </c>
      <c r="D81" s="6">
        <v>0</v>
      </c>
      <c r="E81" s="11">
        <v>0</v>
      </c>
      <c r="F81" s="8"/>
    </row>
    <row r="82" spans="1:10" ht="47.25" x14ac:dyDescent="0.25">
      <c r="A82" s="6">
        <v>53</v>
      </c>
      <c r="B82" s="7" t="str">
        <f>'[1]целевые '!B10</f>
        <v>Информирование населения о реформе обращения с твердыми коммунальными отходами, шт. (статьи на сайте)</v>
      </c>
      <c r="C82" s="6">
        <v>4</v>
      </c>
      <c r="D82" s="6">
        <v>2</v>
      </c>
      <c r="E82" s="11">
        <f t="shared" ref="E82:E84" si="8">D82/C82*100</f>
        <v>50</v>
      </c>
      <c r="F82" s="8"/>
    </row>
    <row r="83" spans="1:10" ht="47.25" x14ac:dyDescent="0.25">
      <c r="A83" s="6">
        <v>54</v>
      </c>
      <c r="B83" s="7" t="str">
        <f>'[1]целевые '!B11</f>
        <v>Уменьшение количества контейнерных площадок, находящихся в муниципальной собственности (бесхозные), шт.</v>
      </c>
      <c r="C83" s="6">
        <v>56</v>
      </c>
      <c r="D83" s="6">
        <v>56</v>
      </c>
      <c r="E83" s="11">
        <f t="shared" si="8"/>
        <v>100</v>
      </c>
      <c r="F83" s="8"/>
    </row>
    <row r="84" spans="1:10" ht="47.25" x14ac:dyDescent="0.25">
      <c r="A84" s="6">
        <v>55</v>
      </c>
      <c r="B84" s="7" t="str">
        <f>'[1]целевые '!B12</f>
        <v>Обработка территорий, наиболее посещаемых населением, специальными средствами от клещей, грызунов и насекомых, га</v>
      </c>
      <c r="C84" s="6">
        <v>2132.4</v>
      </c>
      <c r="D84" s="6">
        <v>0</v>
      </c>
      <c r="E84" s="11">
        <f t="shared" si="8"/>
        <v>0</v>
      </c>
      <c r="F84" s="8"/>
    </row>
    <row r="85" spans="1:10" ht="15.75" x14ac:dyDescent="0.25">
      <c r="A85" s="47"/>
      <c r="B85" s="48"/>
      <c r="C85" s="48"/>
      <c r="D85" s="49"/>
      <c r="E85" s="12">
        <f>(E76+E77+E78+E84+E83+E81+E82+E80+E79)/9</f>
        <v>16.666666666666668</v>
      </c>
      <c r="F85" s="8"/>
    </row>
    <row r="86" spans="1:10" ht="39.6" customHeight="1" x14ac:dyDescent="0.25">
      <c r="A86" s="44" t="s">
        <v>26</v>
      </c>
      <c r="B86" s="44"/>
      <c r="C86" s="44"/>
      <c r="D86" s="44"/>
      <c r="E86" s="44"/>
      <c r="F86" s="44"/>
    </row>
    <row r="87" spans="1:10" ht="94.5" x14ac:dyDescent="0.25">
      <c r="A87" s="6">
        <v>56</v>
      </c>
      <c r="B87" s="7" t="s">
        <v>108</v>
      </c>
      <c r="C87" s="6">
        <v>2.6</v>
      </c>
      <c r="D87" s="6">
        <v>0.8</v>
      </c>
      <c r="E87" s="35">
        <f>D87/C87*100</f>
        <v>30.76923076923077</v>
      </c>
      <c r="F87" s="8"/>
      <c r="G87" s="4">
        <v>2</v>
      </c>
      <c r="H87" s="4">
        <v>0</v>
      </c>
      <c r="I87" s="4">
        <v>2</v>
      </c>
      <c r="J87" s="4">
        <f>G87+H87+I87</f>
        <v>4</v>
      </c>
    </row>
    <row r="88" spans="1:10" ht="47.25" x14ac:dyDescent="0.25">
      <c r="A88" s="6">
        <v>57</v>
      </c>
      <c r="B88" s="7" t="s">
        <v>109</v>
      </c>
      <c r="C88" s="6">
        <v>5.5</v>
      </c>
      <c r="D88" s="6">
        <v>5.5</v>
      </c>
      <c r="E88" s="35">
        <f>D88/C88*100</f>
        <v>100</v>
      </c>
      <c r="F88" s="8"/>
    </row>
    <row r="89" spans="1:10" ht="47.25" x14ac:dyDescent="0.25">
      <c r="A89" s="6">
        <v>58</v>
      </c>
      <c r="B89" s="7" t="s">
        <v>27</v>
      </c>
      <c r="C89" s="6">
        <v>92.1</v>
      </c>
      <c r="D89" s="6">
        <v>100</v>
      </c>
      <c r="E89" s="35">
        <f t="shared" ref="E89:E90" si="9">D89/C89*100</f>
        <v>108.57763300760044</v>
      </c>
      <c r="F89" s="8"/>
    </row>
    <row r="90" spans="1:10" ht="63" x14ac:dyDescent="0.25">
      <c r="A90" s="6">
        <v>59</v>
      </c>
      <c r="B90" s="7" t="s">
        <v>110</v>
      </c>
      <c r="C90" s="6">
        <v>1</v>
      </c>
      <c r="D90" s="6">
        <v>0</v>
      </c>
      <c r="E90" s="35">
        <f t="shared" si="9"/>
        <v>0</v>
      </c>
      <c r="F90" s="8"/>
    </row>
    <row r="91" spans="1:10" ht="27.6" customHeight="1" x14ac:dyDescent="0.25">
      <c r="A91" s="47"/>
      <c r="B91" s="48"/>
      <c r="C91" s="48"/>
      <c r="D91" s="49"/>
      <c r="E91" s="12">
        <f>(E90+E89+E88+E87)/4</f>
        <v>59.836715944207803</v>
      </c>
      <c r="F91" s="8"/>
    </row>
    <row r="92" spans="1:10" ht="42" customHeight="1" x14ac:dyDescent="0.25">
      <c r="A92" s="44" t="s">
        <v>28</v>
      </c>
      <c r="B92" s="44"/>
      <c r="C92" s="44"/>
      <c r="D92" s="44"/>
      <c r="E92" s="44"/>
      <c r="F92" s="44"/>
    </row>
    <row r="93" spans="1:10" ht="47.25" x14ac:dyDescent="0.25">
      <c r="A93" s="6">
        <v>60</v>
      </c>
      <c r="B93" s="7" t="s">
        <v>29</v>
      </c>
      <c r="C93" s="6">
        <v>3</v>
      </c>
      <c r="D93" s="6">
        <v>3</v>
      </c>
      <c r="E93" s="11">
        <f>D93/C93*100</f>
        <v>100</v>
      </c>
      <c r="F93" s="7"/>
      <c r="G93" s="4">
        <v>3</v>
      </c>
      <c r="H93" s="4">
        <v>0</v>
      </c>
      <c r="I93" s="4">
        <v>2</v>
      </c>
      <c r="J93" s="4">
        <f>G93+H93+I93</f>
        <v>5</v>
      </c>
    </row>
    <row r="94" spans="1:10" ht="46.15" customHeight="1" x14ac:dyDescent="0.25">
      <c r="A94" s="6">
        <v>61</v>
      </c>
      <c r="B94" s="7" t="s">
        <v>30</v>
      </c>
      <c r="C94" s="6">
        <v>10</v>
      </c>
      <c r="D94" s="6">
        <v>3</v>
      </c>
      <c r="E94" s="11">
        <f t="shared" ref="E94:E96" si="10">D94/C94*100</f>
        <v>30</v>
      </c>
      <c r="F94" s="7"/>
    </row>
    <row r="95" spans="1:10" ht="47.25" x14ac:dyDescent="0.25">
      <c r="A95" s="6">
        <v>62</v>
      </c>
      <c r="B95" s="7" t="s">
        <v>31</v>
      </c>
      <c r="C95" s="6">
        <v>12</v>
      </c>
      <c r="D95" s="6">
        <v>2</v>
      </c>
      <c r="E95" s="11">
        <v>100</v>
      </c>
      <c r="F95" s="7"/>
    </row>
    <row r="96" spans="1:10" ht="31.5" x14ac:dyDescent="0.25">
      <c r="A96" s="6">
        <v>63</v>
      </c>
      <c r="B96" s="7" t="s">
        <v>32</v>
      </c>
      <c r="C96" s="6">
        <v>38</v>
      </c>
      <c r="D96" s="6">
        <v>38</v>
      </c>
      <c r="E96" s="11">
        <f t="shared" si="10"/>
        <v>100</v>
      </c>
      <c r="F96" s="7"/>
    </row>
    <row r="97" spans="1:10" ht="63" x14ac:dyDescent="0.25">
      <c r="A97" s="6">
        <v>64</v>
      </c>
      <c r="B97" s="7" t="s">
        <v>47</v>
      </c>
      <c r="C97" s="6" t="s">
        <v>58</v>
      </c>
      <c r="D97" s="6">
        <v>0</v>
      </c>
      <c r="E97" s="11">
        <v>0</v>
      </c>
      <c r="F97" s="7"/>
    </row>
    <row r="98" spans="1:10" ht="15.75" x14ac:dyDescent="0.25">
      <c r="A98" s="50"/>
      <c r="B98" s="51"/>
      <c r="C98" s="51"/>
      <c r="D98" s="52"/>
      <c r="E98" s="12">
        <f>(E97+E96+E94+E93+E95)/5</f>
        <v>66</v>
      </c>
      <c r="F98" s="7"/>
    </row>
    <row r="99" spans="1:10" ht="43.15" customHeight="1" x14ac:dyDescent="0.25">
      <c r="A99" s="45" t="s">
        <v>33</v>
      </c>
      <c r="B99" s="45"/>
      <c r="C99" s="45"/>
      <c r="D99" s="45"/>
      <c r="E99" s="45"/>
      <c r="F99" s="45"/>
    </row>
    <row r="100" spans="1:10" ht="47.25" x14ac:dyDescent="0.25">
      <c r="A100" s="6">
        <v>65</v>
      </c>
      <c r="B100" s="32" t="s">
        <v>99</v>
      </c>
      <c r="C100" s="27">
        <v>1577</v>
      </c>
      <c r="D100" s="27">
        <v>283.14999999999998</v>
      </c>
      <c r="E100" s="28">
        <f>D100/C100*100</f>
        <v>17.954977805960684</v>
      </c>
      <c r="F100" s="8"/>
      <c r="G100" s="4">
        <v>1</v>
      </c>
      <c r="H100" s="4">
        <v>1</v>
      </c>
      <c r="I100" s="4">
        <v>3</v>
      </c>
      <c r="J100" s="4">
        <f>G100+H100+I100</f>
        <v>5</v>
      </c>
    </row>
    <row r="101" spans="1:10" ht="94.5" x14ac:dyDescent="0.25">
      <c r="A101" s="6">
        <v>66</v>
      </c>
      <c r="B101" s="32" t="s">
        <v>100</v>
      </c>
      <c r="C101" s="27">
        <v>0.15</v>
      </c>
      <c r="D101" s="27">
        <v>0</v>
      </c>
      <c r="E101" s="28">
        <f t="shared" ref="E101" si="11">D101/C101*100</f>
        <v>0</v>
      </c>
      <c r="F101" s="8"/>
    </row>
    <row r="102" spans="1:10" ht="47.25" x14ac:dyDescent="0.25">
      <c r="A102" s="6">
        <v>67</v>
      </c>
      <c r="B102" s="33" t="s">
        <v>101</v>
      </c>
      <c r="C102" s="27">
        <v>69</v>
      </c>
      <c r="D102" s="27">
        <v>60.3</v>
      </c>
      <c r="E102" s="28">
        <f>D102/C102*100</f>
        <v>87.391304347826079</v>
      </c>
      <c r="F102" s="8"/>
    </row>
    <row r="103" spans="1:10" ht="31.5" x14ac:dyDescent="0.25">
      <c r="A103" s="6">
        <v>68</v>
      </c>
      <c r="B103" s="33" t="s">
        <v>102</v>
      </c>
      <c r="C103" s="27">
        <v>0</v>
      </c>
      <c r="D103" s="27">
        <v>0</v>
      </c>
      <c r="E103" s="28">
        <v>100</v>
      </c>
      <c r="F103" s="8"/>
    </row>
    <row r="104" spans="1:10" ht="78.75" x14ac:dyDescent="0.25">
      <c r="A104" s="6">
        <v>69</v>
      </c>
      <c r="B104" s="33" t="s">
        <v>103</v>
      </c>
      <c r="C104" s="27">
        <v>23.9</v>
      </c>
      <c r="D104" s="27">
        <v>0</v>
      </c>
      <c r="E104" s="28">
        <v>0</v>
      </c>
      <c r="F104" s="8"/>
    </row>
    <row r="105" spans="1:10" ht="25.9" customHeight="1" x14ac:dyDescent="0.25">
      <c r="A105" s="47"/>
      <c r="B105" s="48"/>
      <c r="C105" s="48"/>
      <c r="D105" s="49"/>
      <c r="E105" s="29">
        <f>(E104+E103+E102+E101+E100)/5</f>
        <v>41.069256430757349</v>
      </c>
      <c r="F105" s="8"/>
    </row>
    <row r="106" spans="1:10" ht="42.6" customHeight="1" x14ac:dyDescent="0.25">
      <c r="A106" s="44" t="s">
        <v>34</v>
      </c>
      <c r="B106" s="44"/>
      <c r="C106" s="44"/>
      <c r="D106" s="44"/>
      <c r="E106" s="44"/>
      <c r="F106" s="44"/>
    </row>
    <row r="107" spans="1:10" ht="63" x14ac:dyDescent="0.25">
      <c r="A107" s="6">
        <v>70</v>
      </c>
      <c r="B107" s="7" t="s">
        <v>79</v>
      </c>
      <c r="C107" s="6" t="s">
        <v>80</v>
      </c>
      <c r="D107" s="31">
        <v>2.1000000000000001E-2</v>
      </c>
      <c r="E107" s="11">
        <v>100</v>
      </c>
      <c r="F107" s="7" t="s">
        <v>81</v>
      </c>
      <c r="G107" s="4">
        <v>4</v>
      </c>
      <c r="H107" s="4">
        <v>0</v>
      </c>
      <c r="I107" s="4">
        <v>0</v>
      </c>
      <c r="J107" s="4">
        <f>G107+H107+I107</f>
        <v>4</v>
      </c>
    </row>
    <row r="108" spans="1:10" ht="67.5" customHeight="1" x14ac:dyDescent="0.25">
      <c r="A108" s="6">
        <v>71</v>
      </c>
      <c r="B108" s="7" t="s">
        <v>82</v>
      </c>
      <c r="C108" s="6" t="s">
        <v>84</v>
      </c>
      <c r="D108" s="31">
        <v>2E-3</v>
      </c>
      <c r="E108" s="11">
        <v>100</v>
      </c>
      <c r="F108" s="7" t="s">
        <v>83</v>
      </c>
    </row>
    <row r="109" spans="1:10" ht="66" customHeight="1" x14ac:dyDescent="0.25">
      <c r="A109" s="6">
        <v>72</v>
      </c>
      <c r="B109" s="7" t="s">
        <v>45</v>
      </c>
      <c r="C109" s="6" t="s">
        <v>46</v>
      </c>
      <c r="D109" s="6" t="s">
        <v>46</v>
      </c>
      <c r="E109" s="11">
        <v>100</v>
      </c>
      <c r="F109" s="8"/>
    </row>
    <row r="110" spans="1:10" ht="63" x14ac:dyDescent="0.25">
      <c r="A110" s="6">
        <v>73</v>
      </c>
      <c r="B110" s="7" t="s">
        <v>85</v>
      </c>
      <c r="C110" s="6" t="s">
        <v>46</v>
      </c>
      <c r="D110" s="6" t="s">
        <v>46</v>
      </c>
      <c r="E110" s="11">
        <v>100</v>
      </c>
      <c r="F110" s="8"/>
    </row>
    <row r="111" spans="1:10" ht="15.75" x14ac:dyDescent="0.25">
      <c r="A111" s="47"/>
      <c r="B111" s="48"/>
      <c r="C111" s="48"/>
      <c r="D111" s="49"/>
      <c r="E111" s="12">
        <f>(E110+E109+E108+E107)/4</f>
        <v>100</v>
      </c>
      <c r="F111" s="8"/>
    </row>
    <row r="112" spans="1:10" ht="42.6" customHeight="1" x14ac:dyDescent="0.25">
      <c r="A112" s="44" t="s">
        <v>35</v>
      </c>
      <c r="B112" s="44"/>
      <c r="C112" s="44"/>
      <c r="D112" s="44"/>
      <c r="E112" s="44"/>
      <c r="F112" s="44"/>
    </row>
    <row r="113" spans="1:10" ht="51.75" customHeight="1" x14ac:dyDescent="0.25">
      <c r="A113" s="6">
        <v>74</v>
      </c>
      <c r="B113" s="7" t="s">
        <v>36</v>
      </c>
      <c r="C113" s="6">
        <v>4</v>
      </c>
      <c r="D113" s="6">
        <v>1</v>
      </c>
      <c r="E113" s="11">
        <f>D113/C113*100</f>
        <v>25</v>
      </c>
      <c r="F113" s="8"/>
      <c r="G113" s="4">
        <v>1</v>
      </c>
      <c r="H113" s="4">
        <v>0</v>
      </c>
      <c r="I113" s="4">
        <v>5</v>
      </c>
      <c r="J113" s="4">
        <f>G113+H113+I113</f>
        <v>6</v>
      </c>
    </row>
    <row r="114" spans="1:10" ht="31.5" x14ac:dyDescent="0.25">
      <c r="A114" s="6">
        <v>75</v>
      </c>
      <c r="B114" s="7" t="s">
        <v>88</v>
      </c>
      <c r="C114" s="6">
        <v>14.3</v>
      </c>
      <c r="D114" s="6">
        <v>5.5</v>
      </c>
      <c r="E114" s="11">
        <f>D114/C114*100</f>
        <v>38.46153846153846</v>
      </c>
      <c r="F114" s="8"/>
    </row>
    <row r="115" spans="1:10" ht="81.75" customHeight="1" x14ac:dyDescent="0.25">
      <c r="A115" s="6">
        <v>76</v>
      </c>
      <c r="B115" s="7" t="s">
        <v>89</v>
      </c>
      <c r="C115" s="6">
        <v>20</v>
      </c>
      <c r="D115" s="6">
        <v>1</v>
      </c>
      <c r="E115" s="11">
        <f t="shared" ref="E115:E118" si="12">D115/C115*100</f>
        <v>5</v>
      </c>
      <c r="F115" s="8"/>
    </row>
    <row r="116" spans="1:10" ht="94.5" x14ac:dyDescent="0.25">
      <c r="A116" s="6">
        <v>77</v>
      </c>
      <c r="B116" s="7" t="s">
        <v>37</v>
      </c>
      <c r="C116" s="6">
        <v>45</v>
      </c>
      <c r="D116" s="6">
        <v>12</v>
      </c>
      <c r="E116" s="11">
        <f t="shared" si="12"/>
        <v>26.666666666666668</v>
      </c>
      <c r="F116" s="8"/>
    </row>
    <row r="117" spans="1:10" ht="47.25" x14ac:dyDescent="0.25">
      <c r="A117" s="6">
        <v>78</v>
      </c>
      <c r="B117" s="7" t="s">
        <v>90</v>
      </c>
      <c r="C117" s="6">
        <v>1</v>
      </c>
      <c r="D117" s="6">
        <v>0</v>
      </c>
      <c r="E117" s="11">
        <f t="shared" si="12"/>
        <v>0</v>
      </c>
      <c r="F117" s="8"/>
    </row>
    <row r="118" spans="1:10" ht="63" x14ac:dyDescent="0.25">
      <c r="A118" s="6">
        <v>79</v>
      </c>
      <c r="B118" s="7" t="s">
        <v>38</v>
      </c>
      <c r="C118" s="6">
        <v>44.5</v>
      </c>
      <c r="D118" s="6">
        <v>44.5</v>
      </c>
      <c r="E118" s="11">
        <f t="shared" si="12"/>
        <v>100</v>
      </c>
      <c r="F118" s="8"/>
    </row>
    <row r="119" spans="1:10" ht="15.75" x14ac:dyDescent="0.25">
      <c r="A119" s="47"/>
      <c r="B119" s="48"/>
      <c r="C119" s="48"/>
      <c r="D119" s="49"/>
      <c r="E119" s="12">
        <f>(E113+E114+E115+E116+E117+E118)/6</f>
        <v>32.521367521367523</v>
      </c>
      <c r="F119" s="8"/>
    </row>
    <row r="120" spans="1:10" ht="45.6" customHeight="1" x14ac:dyDescent="0.25">
      <c r="A120" s="44" t="s">
        <v>39</v>
      </c>
      <c r="B120" s="44"/>
      <c r="C120" s="44"/>
      <c r="D120" s="44"/>
      <c r="E120" s="44"/>
      <c r="F120" s="44"/>
      <c r="G120" s="4">
        <v>3</v>
      </c>
      <c r="H120" s="4">
        <v>1</v>
      </c>
      <c r="I120" s="4">
        <v>3</v>
      </c>
      <c r="J120" s="4">
        <f>G120+H120+I120</f>
        <v>7</v>
      </c>
    </row>
    <row r="121" spans="1:10" ht="57" customHeight="1" x14ac:dyDescent="0.25">
      <c r="A121" s="6">
        <v>80</v>
      </c>
      <c r="B121" s="7" t="s">
        <v>53</v>
      </c>
      <c r="C121" s="6">
        <v>0.5</v>
      </c>
      <c r="D121" s="6">
        <v>1.38</v>
      </c>
      <c r="E121" s="11">
        <f>C121/D121*100</f>
        <v>36.231884057971023</v>
      </c>
      <c r="F121" s="7" t="s">
        <v>16</v>
      </c>
    </row>
    <row r="122" spans="1:10" ht="83.25" customHeight="1" x14ac:dyDescent="0.25">
      <c r="A122" s="6">
        <v>81</v>
      </c>
      <c r="B122" s="7" t="s">
        <v>72</v>
      </c>
      <c r="C122" s="6">
        <v>99</v>
      </c>
      <c r="D122" s="11">
        <v>99.8</v>
      </c>
      <c r="E122" s="11">
        <f>D122/C122*100</f>
        <v>100.80808080808082</v>
      </c>
      <c r="F122" s="8"/>
    </row>
    <row r="123" spans="1:10" ht="110.25" x14ac:dyDescent="0.25">
      <c r="A123" s="6">
        <v>82</v>
      </c>
      <c r="B123" s="7" t="s">
        <v>73</v>
      </c>
      <c r="C123" s="6">
        <v>50</v>
      </c>
      <c r="D123" s="11">
        <v>27.3</v>
      </c>
      <c r="E123" s="11">
        <f>D123/C123*100</f>
        <v>54.6</v>
      </c>
      <c r="F123" s="8"/>
    </row>
    <row r="124" spans="1:10" ht="126" x14ac:dyDescent="0.25">
      <c r="A124" s="6">
        <v>83</v>
      </c>
      <c r="B124" s="7" t="s">
        <v>74</v>
      </c>
      <c r="C124" s="6">
        <v>100</v>
      </c>
      <c r="D124" s="11">
        <v>100</v>
      </c>
      <c r="E124" s="11">
        <f>D124/C124*100</f>
        <v>100</v>
      </c>
      <c r="F124" s="8"/>
    </row>
    <row r="125" spans="1:10" ht="31.5" x14ac:dyDescent="0.25">
      <c r="A125" s="6">
        <v>84</v>
      </c>
      <c r="B125" s="7" t="s">
        <v>40</v>
      </c>
      <c r="C125" s="6">
        <v>100</v>
      </c>
      <c r="D125" s="6">
        <v>7.0000000000000007E-2</v>
      </c>
      <c r="E125" s="11">
        <f t="shared" ref="E125:E126" si="13">D125/C125*100</f>
        <v>7.0000000000000007E-2</v>
      </c>
      <c r="F125" s="8"/>
    </row>
    <row r="126" spans="1:10" ht="31.5" x14ac:dyDescent="0.25">
      <c r="A126" s="6">
        <v>85</v>
      </c>
      <c r="B126" s="7" t="s">
        <v>75</v>
      </c>
      <c r="C126" s="6">
        <v>40</v>
      </c>
      <c r="D126" s="6">
        <v>0</v>
      </c>
      <c r="E126" s="11">
        <f t="shared" si="13"/>
        <v>0</v>
      </c>
      <c r="F126" s="8"/>
    </row>
    <row r="127" spans="1:10" ht="48" customHeight="1" x14ac:dyDescent="0.25">
      <c r="A127" s="6">
        <v>86</v>
      </c>
      <c r="B127" s="7" t="s">
        <v>76</v>
      </c>
      <c r="C127" s="6">
        <v>0</v>
      </c>
      <c r="D127" s="11">
        <v>7</v>
      </c>
      <c r="E127" s="11">
        <v>100</v>
      </c>
      <c r="F127" s="8"/>
    </row>
    <row r="128" spans="1:10" ht="18.75" x14ac:dyDescent="0.25">
      <c r="A128" s="61"/>
      <c r="B128" s="62"/>
      <c r="C128" s="62"/>
      <c r="D128" s="63"/>
      <c r="E128" s="30">
        <f>(E127+E126+E125+E122+E121+E123+E124)/7</f>
        <v>55.958566409435981</v>
      </c>
      <c r="F128" s="25"/>
    </row>
    <row r="129" spans="1:11" ht="33" customHeight="1" x14ac:dyDescent="0.25">
      <c r="A129" s="44" t="s">
        <v>41</v>
      </c>
      <c r="B129" s="44"/>
      <c r="C129" s="44"/>
      <c r="D129" s="44"/>
      <c r="E129" s="44"/>
      <c r="F129" s="44"/>
    </row>
    <row r="130" spans="1:11" ht="112.5" customHeight="1" x14ac:dyDescent="0.25">
      <c r="A130" s="6">
        <v>87</v>
      </c>
      <c r="B130" s="7" t="s">
        <v>111</v>
      </c>
      <c r="C130" s="6">
        <v>100</v>
      </c>
      <c r="D130" s="6">
        <v>30</v>
      </c>
      <c r="E130" s="11">
        <f t="shared" ref="E130" si="14">D130/C130*100</f>
        <v>30</v>
      </c>
      <c r="F130" s="7"/>
      <c r="G130" s="4">
        <v>0</v>
      </c>
      <c r="H130" s="9">
        <v>1</v>
      </c>
      <c r="I130" s="9">
        <v>5</v>
      </c>
      <c r="J130" s="9">
        <f>G130+H130+I130</f>
        <v>6</v>
      </c>
      <c r="K130" s="9"/>
    </row>
    <row r="131" spans="1:11" ht="94.9" customHeight="1" x14ac:dyDescent="0.25">
      <c r="A131" s="6">
        <v>88</v>
      </c>
      <c r="B131" s="7" t="s">
        <v>112</v>
      </c>
      <c r="C131" s="6">
        <v>70</v>
      </c>
      <c r="D131" s="6">
        <v>57.1</v>
      </c>
      <c r="E131" s="11">
        <f>D131/C131*100</f>
        <v>81.571428571428569</v>
      </c>
      <c r="F131" s="7"/>
    </row>
    <row r="132" spans="1:11" ht="48.75" customHeight="1" x14ac:dyDescent="0.25">
      <c r="A132" s="6">
        <v>89</v>
      </c>
      <c r="B132" s="7" t="s">
        <v>113</v>
      </c>
      <c r="C132" s="6">
        <v>95</v>
      </c>
      <c r="D132" s="6">
        <v>0</v>
      </c>
      <c r="E132" s="11">
        <f t="shared" ref="E132:E134" si="15">D132/C132*100</f>
        <v>0</v>
      </c>
      <c r="F132" s="7" t="s">
        <v>57</v>
      </c>
    </row>
    <row r="133" spans="1:11" ht="81" customHeight="1" x14ac:dyDescent="0.25">
      <c r="A133" s="6">
        <v>90</v>
      </c>
      <c r="B133" s="26" t="s">
        <v>114</v>
      </c>
      <c r="C133" s="27">
        <v>100</v>
      </c>
      <c r="D133" s="27">
        <v>23.8</v>
      </c>
      <c r="E133" s="28">
        <f>D133/C133*100</f>
        <v>23.8</v>
      </c>
      <c r="F133" s="7"/>
    </row>
    <row r="134" spans="1:11" ht="81" customHeight="1" x14ac:dyDescent="0.25">
      <c r="A134" s="6">
        <v>91</v>
      </c>
      <c r="B134" s="7" t="s">
        <v>115</v>
      </c>
      <c r="C134" s="6">
        <v>100</v>
      </c>
      <c r="D134" s="6">
        <v>0</v>
      </c>
      <c r="E134" s="11">
        <f t="shared" si="15"/>
        <v>0</v>
      </c>
      <c r="F134" s="7" t="s">
        <v>57</v>
      </c>
    </row>
    <row r="135" spans="1:11" ht="33.75" customHeight="1" x14ac:dyDescent="0.25">
      <c r="A135" s="6">
        <v>92</v>
      </c>
      <c r="B135" s="7" t="s">
        <v>116</v>
      </c>
      <c r="C135" s="6">
        <v>3500</v>
      </c>
      <c r="D135" s="6">
        <v>1020</v>
      </c>
      <c r="E135" s="11">
        <f>D135/C135*100</f>
        <v>29.142857142857142</v>
      </c>
      <c r="F135" s="7"/>
    </row>
    <row r="136" spans="1:11" ht="15.75" x14ac:dyDescent="0.25">
      <c r="A136" s="47"/>
      <c r="B136" s="48"/>
      <c r="C136" s="48"/>
      <c r="D136" s="49"/>
      <c r="E136" s="12">
        <f>(E135+E134+E133+E132+E131+E130)/6</f>
        <v>27.419047619047618</v>
      </c>
      <c r="F136" s="8"/>
    </row>
    <row r="137" spans="1:11" ht="42" customHeight="1" x14ac:dyDescent="0.25">
      <c r="A137" s="44" t="s">
        <v>42</v>
      </c>
      <c r="B137" s="44"/>
      <c r="C137" s="44"/>
      <c r="D137" s="44"/>
      <c r="E137" s="44"/>
      <c r="F137" s="44"/>
    </row>
    <row r="138" spans="1:11" ht="31.5" x14ac:dyDescent="0.25">
      <c r="A138" s="6">
        <v>93</v>
      </c>
      <c r="B138" s="7" t="s">
        <v>125</v>
      </c>
      <c r="C138" s="6">
        <v>54.4</v>
      </c>
      <c r="D138" s="6">
        <v>54.4</v>
      </c>
      <c r="E138" s="11">
        <f>D138/C138*100</f>
        <v>100</v>
      </c>
      <c r="F138" s="8"/>
      <c r="G138" s="4">
        <v>3</v>
      </c>
      <c r="H138" s="4">
        <v>0</v>
      </c>
      <c r="I138" s="4">
        <v>4</v>
      </c>
      <c r="J138" s="4">
        <f>G138+H138+I138</f>
        <v>7</v>
      </c>
    </row>
    <row r="139" spans="1:11" ht="47.25" x14ac:dyDescent="0.25">
      <c r="A139" s="6">
        <v>94</v>
      </c>
      <c r="B139" s="7" t="s">
        <v>126</v>
      </c>
      <c r="C139" s="42">
        <v>2671.7</v>
      </c>
      <c r="D139" s="39">
        <v>0</v>
      </c>
      <c r="E139" s="11">
        <f t="shared" ref="E139:E144" si="16">D139/C139*100</f>
        <v>0</v>
      </c>
      <c r="F139" s="8"/>
    </row>
    <row r="140" spans="1:11" ht="31.5" x14ac:dyDescent="0.25">
      <c r="A140" s="6">
        <v>95</v>
      </c>
      <c r="B140" s="7" t="s">
        <v>127</v>
      </c>
      <c r="C140" s="39">
        <v>53900</v>
      </c>
      <c r="D140" s="39">
        <v>53900</v>
      </c>
      <c r="E140" s="11">
        <f t="shared" si="16"/>
        <v>100</v>
      </c>
      <c r="F140" s="8"/>
    </row>
    <row r="141" spans="1:11" ht="63" x14ac:dyDescent="0.25">
      <c r="A141" s="6">
        <v>96</v>
      </c>
      <c r="B141" s="7" t="s">
        <v>128</v>
      </c>
      <c r="C141" s="6">
        <v>8</v>
      </c>
      <c r="D141" s="6">
        <v>0</v>
      </c>
      <c r="E141" s="11">
        <f t="shared" si="16"/>
        <v>0</v>
      </c>
      <c r="F141" s="8"/>
    </row>
    <row r="142" spans="1:11" ht="47.25" x14ac:dyDescent="0.25">
      <c r="A142" s="6">
        <v>97</v>
      </c>
      <c r="B142" s="7" t="s">
        <v>129</v>
      </c>
      <c r="C142" s="6">
        <v>652173.9</v>
      </c>
      <c r="D142" s="6">
        <v>652173.9</v>
      </c>
      <c r="E142" s="11">
        <f t="shared" si="16"/>
        <v>100</v>
      </c>
      <c r="F142" s="8"/>
    </row>
    <row r="143" spans="1:11" ht="63" x14ac:dyDescent="0.25">
      <c r="A143" s="6">
        <v>98</v>
      </c>
      <c r="B143" s="7" t="s">
        <v>130</v>
      </c>
      <c r="C143" s="40">
        <v>68</v>
      </c>
      <c r="D143" s="40">
        <v>0</v>
      </c>
      <c r="E143" s="11">
        <f t="shared" si="16"/>
        <v>0</v>
      </c>
      <c r="F143" s="8"/>
    </row>
    <row r="144" spans="1:11" ht="63" x14ac:dyDescent="0.25">
      <c r="A144" s="6">
        <v>99</v>
      </c>
      <c r="B144" s="7" t="s">
        <v>131</v>
      </c>
      <c r="C144" s="40">
        <v>1</v>
      </c>
      <c r="D144" s="39">
        <v>0</v>
      </c>
      <c r="E144" s="11">
        <f t="shared" si="16"/>
        <v>0</v>
      </c>
      <c r="F144" s="8"/>
    </row>
    <row r="145" spans="1:10" ht="15.75" x14ac:dyDescent="0.25">
      <c r="A145" s="47"/>
      <c r="B145" s="48"/>
      <c r="C145" s="48"/>
      <c r="D145" s="49"/>
      <c r="E145" s="12">
        <f>(E144+E143+E142+E141+E140+E139+E138)/7</f>
        <v>42.857142857142854</v>
      </c>
      <c r="F145" s="8"/>
    </row>
    <row r="146" spans="1:10" ht="28.9" customHeight="1" x14ac:dyDescent="0.25">
      <c r="A146" s="53" t="s">
        <v>104</v>
      </c>
      <c r="B146" s="54"/>
      <c r="C146" s="54"/>
      <c r="D146" s="54"/>
      <c r="E146" s="54"/>
      <c r="F146" s="55"/>
    </row>
    <row r="147" spans="1:10" ht="63" x14ac:dyDescent="0.25">
      <c r="A147" s="6">
        <v>100</v>
      </c>
      <c r="B147" s="34" t="s">
        <v>105</v>
      </c>
      <c r="C147" s="27">
        <v>100</v>
      </c>
      <c r="D147" s="27">
        <v>49</v>
      </c>
      <c r="E147" s="29">
        <f>D147/C147*100</f>
        <v>49</v>
      </c>
      <c r="F147" s="8"/>
      <c r="G147" s="4">
        <v>0</v>
      </c>
      <c r="H147" s="4">
        <v>0</v>
      </c>
      <c r="I147" s="4">
        <v>3</v>
      </c>
      <c r="J147" s="4">
        <f>G147+H147+I147</f>
        <v>3</v>
      </c>
    </row>
    <row r="148" spans="1:10" ht="110.25" x14ac:dyDescent="0.25">
      <c r="A148" s="6">
        <v>101</v>
      </c>
      <c r="B148" s="34" t="s">
        <v>106</v>
      </c>
      <c r="C148" s="27">
        <v>60</v>
      </c>
      <c r="D148" s="27">
        <v>0</v>
      </c>
      <c r="E148" s="29">
        <f t="shared" ref="E148:E149" si="17">D148/C148*100</f>
        <v>0</v>
      </c>
      <c r="F148" s="26" t="s">
        <v>138</v>
      </c>
    </row>
    <row r="149" spans="1:10" ht="47.25" x14ac:dyDescent="0.25">
      <c r="A149" s="6">
        <v>102</v>
      </c>
      <c r="B149" s="34" t="s">
        <v>107</v>
      </c>
      <c r="C149" s="27">
        <v>3</v>
      </c>
      <c r="D149" s="27">
        <v>0</v>
      </c>
      <c r="E149" s="29">
        <f t="shared" si="17"/>
        <v>0</v>
      </c>
      <c r="F149" s="8"/>
    </row>
    <row r="150" spans="1:10" ht="15.75" x14ac:dyDescent="0.25">
      <c r="A150" s="47"/>
      <c r="B150" s="48"/>
      <c r="C150" s="48"/>
      <c r="D150" s="49"/>
      <c r="E150" s="29">
        <f>(E147+E148+E149)/3</f>
        <v>16.333333333333332</v>
      </c>
      <c r="F150" s="8"/>
    </row>
    <row r="151" spans="1:10" ht="23.25" customHeight="1" x14ac:dyDescent="0.25">
      <c r="A151" s="58" t="s">
        <v>44</v>
      </c>
      <c r="B151" s="59"/>
      <c r="C151" s="59"/>
      <c r="D151" s="60"/>
      <c r="E151" s="41">
        <f>(E145+E136+E128+E119+E111+E105+E98+E91+E85+E74+E65+E59+E55+E51+E44+E35+E30+E24+E19+E15+E150)/21</f>
        <v>52.378304965280407</v>
      </c>
      <c r="F151" s="8"/>
    </row>
  </sheetData>
  <mergeCells count="45">
    <mergeCell ref="A146:F146"/>
    <mergeCell ref="A150:D150"/>
    <mergeCell ref="A2:F2"/>
    <mergeCell ref="A151:D151"/>
    <mergeCell ref="A105:D105"/>
    <mergeCell ref="A111:D111"/>
    <mergeCell ref="A119:D119"/>
    <mergeCell ref="A128:D128"/>
    <mergeCell ref="A136:D136"/>
    <mergeCell ref="A145:D145"/>
    <mergeCell ref="A120:F120"/>
    <mergeCell ref="A129:F129"/>
    <mergeCell ref="A137:F137"/>
    <mergeCell ref="A51:D51"/>
    <mergeCell ref="A55:D55"/>
    <mergeCell ref="A112:F112"/>
    <mergeCell ref="A92:F92"/>
    <mergeCell ref="A99:F99"/>
    <mergeCell ref="A106:F106"/>
    <mergeCell ref="A98:D98"/>
    <mergeCell ref="A91:D91"/>
    <mergeCell ref="A52:F52"/>
    <mergeCell ref="A56:F56"/>
    <mergeCell ref="A60:F60"/>
    <mergeCell ref="A66:F66"/>
    <mergeCell ref="A75:F75"/>
    <mergeCell ref="A86:F86"/>
    <mergeCell ref="A59:D59"/>
    <mergeCell ref="A65:D65"/>
    <mergeCell ref="A74:D74"/>
    <mergeCell ref="A85:D85"/>
    <mergeCell ref="A4:F4"/>
    <mergeCell ref="A45:F45"/>
    <mergeCell ref="A6:F6"/>
    <mergeCell ref="A16:F16"/>
    <mergeCell ref="A20:F20"/>
    <mergeCell ref="A25:F25"/>
    <mergeCell ref="A31:F31"/>
    <mergeCell ref="A36:F36"/>
    <mergeCell ref="A15:D15"/>
    <mergeCell ref="A19:D19"/>
    <mergeCell ref="A24:D24"/>
    <mergeCell ref="A30:D30"/>
    <mergeCell ref="A35:D35"/>
    <mergeCell ref="A44:D44"/>
  </mergeCells>
  <pageMargins left="0.7" right="0.7" top="0.75" bottom="0.75" header="0.3" footer="0.3"/>
  <pageSetup paperSize="9" scale="58" fitToHeight="0" orientation="portrait" r:id="rId1"/>
  <colBreaks count="1" manualBreakCount="1">
    <brk id="6" max="20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Никитина</dc:creator>
  <cp:lastModifiedBy>Ирина Черновая</cp:lastModifiedBy>
  <cp:lastPrinted>2022-04-26T12:35:38Z</cp:lastPrinted>
  <dcterms:created xsi:type="dcterms:W3CDTF">2020-08-21T06:55:14Z</dcterms:created>
  <dcterms:modified xsi:type="dcterms:W3CDTF">2022-04-29T05:49:48Z</dcterms:modified>
</cp:coreProperties>
</file>